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7260" windowHeight="6345" activeTab="0"/>
  </bookViews>
  <sheets>
    <sheet name="BALANCE SHEET" sheetId="1" r:id="rId1"/>
    <sheet name="INCOME STATEMENT" sheetId="2" r:id="rId2"/>
    <sheet name="CASHFLOW" sheetId="3" r:id="rId3"/>
    <sheet name="STAT OF EQUITY" sheetId="4" r:id="rId4"/>
    <sheet name="NOTES 2 THE ACC" sheetId="5" r:id="rId5"/>
  </sheets>
  <definedNames>
    <definedName name="_xlnm.Print_Area" localSheetId="0">'BALANCE SHEET'!$A$1:$G$51</definedName>
    <definedName name="_xlnm.Print_Titles" localSheetId="4">'NOTES 2 THE ACC'!$1:$6</definedName>
  </definedNames>
  <calcPr fullCalcOnLoad="1"/>
</workbook>
</file>

<file path=xl/sharedStrings.xml><?xml version="1.0" encoding="utf-8"?>
<sst xmlns="http://schemas.openxmlformats.org/spreadsheetml/2006/main" count="320" uniqueCount="265">
  <si>
    <t>(INCORPORATED IN MALAYSIA)</t>
  </si>
  <si>
    <t>CURRENT</t>
  </si>
  <si>
    <t xml:space="preserve">QTR ENDED </t>
  </si>
  <si>
    <t>CUMULATIVE</t>
  </si>
  <si>
    <t>RM'000</t>
  </si>
  <si>
    <t>`</t>
  </si>
  <si>
    <t>Other Operating Income</t>
  </si>
  <si>
    <t>Finance Costs</t>
  </si>
  <si>
    <t>Taxation</t>
  </si>
  <si>
    <t>CONDENSED CONSOLIDATED BALANCE SHEET</t>
  </si>
  <si>
    <t>Property, Plant and Equipment</t>
  </si>
  <si>
    <t>Current Assets</t>
  </si>
  <si>
    <t>Inventories</t>
  </si>
  <si>
    <t>Short term investments</t>
  </si>
  <si>
    <t>Cash and cash equivalents</t>
  </si>
  <si>
    <t>Current Liabilities</t>
  </si>
  <si>
    <t>Share Capital</t>
  </si>
  <si>
    <t>Reserves</t>
  </si>
  <si>
    <t>Share Premium</t>
  </si>
  <si>
    <t>Total</t>
  </si>
  <si>
    <t>RM '000</t>
  </si>
  <si>
    <t>Basis of Accounting and Accounting Policies</t>
  </si>
  <si>
    <t xml:space="preserve">Group Borrowings </t>
  </si>
  <si>
    <t xml:space="preserve">Segment Information </t>
  </si>
  <si>
    <t xml:space="preserve">Dividend </t>
  </si>
  <si>
    <t>BY THE ORDER OF THE BOARD</t>
  </si>
  <si>
    <t>Year to date</t>
  </si>
  <si>
    <t>Current Quarter</t>
  </si>
  <si>
    <t>RM,000</t>
  </si>
  <si>
    <t>Current year taxation</t>
  </si>
  <si>
    <t>Minority Interests</t>
  </si>
  <si>
    <t>EPS -Basic (sen)</t>
  </si>
  <si>
    <t xml:space="preserve">        -Diluted (sen)</t>
  </si>
  <si>
    <t xml:space="preserve">        Depreciation</t>
  </si>
  <si>
    <t>Total Cash and Bank Balances</t>
  </si>
  <si>
    <t>Unaudited</t>
  </si>
  <si>
    <t>Audited</t>
  </si>
  <si>
    <t>SDKM FIBRES, WIRES &amp; CABLES BERHAD</t>
  </si>
  <si>
    <t>(COMPANY NO : 189740-X)</t>
  </si>
  <si>
    <t>Operating Expenses</t>
  </si>
  <si>
    <t>30 SEPT 2002</t>
  </si>
  <si>
    <t>Overdraft and Short Term Borrowings</t>
  </si>
  <si>
    <t>(COMPANY NO: 189740-X)</t>
  </si>
  <si>
    <t>INCORPORATED IN MALAYSIA</t>
  </si>
  <si>
    <t>Retained Profits</t>
  </si>
  <si>
    <t xml:space="preserve">ENDED </t>
  </si>
  <si>
    <t>Changes in working capital:-</t>
  </si>
  <si>
    <t>Acquisition of associated company</t>
  </si>
  <si>
    <t>Status of Corporate Proposals</t>
  </si>
  <si>
    <t>Business Activities</t>
  </si>
  <si>
    <t>Tooling and equipment for other products</t>
  </si>
  <si>
    <t>Renovation and improvement on the factories</t>
  </si>
  <si>
    <t xml:space="preserve">As Approved by </t>
  </si>
  <si>
    <t>the Securities</t>
  </si>
  <si>
    <t xml:space="preserve">Commission </t>
  </si>
  <si>
    <t>Amount</t>
  </si>
  <si>
    <t>Utilized as at</t>
  </si>
  <si>
    <t>Unutilized as at</t>
  </si>
  <si>
    <t xml:space="preserve"> </t>
  </si>
  <si>
    <t xml:space="preserve">     by the  Company.</t>
  </si>
  <si>
    <t>Tooling for Ascall's Products</t>
  </si>
  <si>
    <t>Working Capital</t>
  </si>
  <si>
    <t xml:space="preserve">Listing Expenses </t>
  </si>
  <si>
    <t>Off Balance Sheet Financial Instruments</t>
  </si>
  <si>
    <t>Material Litigation</t>
  </si>
  <si>
    <t>Review of Performance</t>
  </si>
  <si>
    <t>Comparison with Immediate Preceding Quarter's Results</t>
  </si>
  <si>
    <t xml:space="preserve">Variance on Profit Forecast </t>
  </si>
  <si>
    <t xml:space="preserve">Earning Per Share ('EPS') </t>
  </si>
  <si>
    <t>Dividend payable</t>
  </si>
  <si>
    <t>Deferred Taxation</t>
  </si>
  <si>
    <t>Non-Distributable</t>
  </si>
  <si>
    <t>Distributable</t>
  </si>
  <si>
    <t>Issue of shares</t>
  </si>
  <si>
    <t>Listing expenses written off</t>
  </si>
  <si>
    <t>Proposed final dividend</t>
  </si>
  <si>
    <t>Interim dividend</t>
  </si>
  <si>
    <t>Net profit for the year</t>
  </si>
  <si>
    <t xml:space="preserve">        Unrealised loss on foreign exchange</t>
  </si>
  <si>
    <t>(Increase)/decrease in inventories</t>
  </si>
  <si>
    <t>(Increase)/decrease in receivables</t>
  </si>
  <si>
    <t>Increase/(decrease) in payables</t>
  </si>
  <si>
    <t>Tax paid</t>
  </si>
  <si>
    <t>Interest received</t>
  </si>
  <si>
    <t>Proceeds from issue of shares</t>
  </si>
  <si>
    <t>Listing expenses paid</t>
  </si>
  <si>
    <t>Cash and cash equivalents carried forward</t>
  </si>
  <si>
    <t xml:space="preserve">Profit before taxation </t>
  </si>
  <si>
    <t xml:space="preserve">        Interest income</t>
  </si>
  <si>
    <t>Operating profit before working capital changes</t>
  </si>
  <si>
    <t>Cash generated from operations</t>
  </si>
  <si>
    <t>Cash and bank balances</t>
  </si>
  <si>
    <t>Fixed deposits with a licensed bank</t>
  </si>
  <si>
    <t xml:space="preserve">Property, Plant and Equipment </t>
  </si>
  <si>
    <t>financial statements.</t>
  </si>
  <si>
    <t xml:space="preserve">Contingent Liabilities  </t>
  </si>
  <si>
    <t>Seasonal and Cyclical Factors</t>
  </si>
  <si>
    <t>Material Events Subsequent to Balance Sheet Date</t>
  </si>
  <si>
    <t>Changes in the Composition of The Group</t>
  </si>
  <si>
    <t>Sale of Properties and/or Unquoted Investments</t>
  </si>
  <si>
    <t>Investments in Quoted Securities</t>
  </si>
  <si>
    <t xml:space="preserve">There were no valuation of property, plant and equipment brought forward from the previous audited </t>
  </si>
  <si>
    <t xml:space="preserve">There were no material subsequent events that have not been reflected in the financial statement </t>
  </si>
  <si>
    <t>As at the date of this report, the Group did not enter into any contract involving off balance sheet</t>
  </si>
  <si>
    <t>financial instruments.</t>
  </si>
  <si>
    <t>Ended</t>
  </si>
  <si>
    <t>Net profit attributable to shareholders</t>
  </si>
  <si>
    <t>Declaration of Audit Qualification</t>
  </si>
  <si>
    <t>There were no contingent liabilities for the Group as at the date of this report.</t>
  </si>
  <si>
    <t>Prospect</t>
  </si>
  <si>
    <t>LIM PENG KEAT</t>
  </si>
  <si>
    <t>EXECUTIVE DIRECTOR</t>
  </si>
  <si>
    <t>'000</t>
  </si>
  <si>
    <t xml:space="preserve">     the listing of the Company on Second Board of the KLSE on 2 April 2002 amounting to </t>
  </si>
  <si>
    <t xml:space="preserve">     RM11,830,000 is as follow:- </t>
  </si>
  <si>
    <t>Dividend Proposed</t>
  </si>
  <si>
    <t>Total Operating Income</t>
  </si>
  <si>
    <t>Quarter</t>
  </si>
  <si>
    <t>Deferred Liabilities</t>
  </si>
  <si>
    <t>Pertaining to section 2.7 (vi) of the Prospectus of the Company dated 9 February 2002, the remaining</t>
  </si>
  <si>
    <t>unutilized amount of RM499,000 from the listing expenses has been used for working capital.</t>
  </si>
  <si>
    <t>Note:-</t>
  </si>
  <si>
    <t>Cash and cash equivalents brought forward</t>
  </si>
  <si>
    <t>CONDENSED CONSOLIDATED INCOME STATEMENT</t>
  </si>
  <si>
    <t>Trade and Other Payables</t>
  </si>
  <si>
    <t>Trade and Other Receivables</t>
  </si>
  <si>
    <t>Net Tangible Assets ('NTA') per share (RM)</t>
  </si>
  <si>
    <t>CONDENSED CONSOLIDATED STATEMENT OF CHANGES IN EQUITY</t>
  </si>
  <si>
    <t>CONDENSED CONSOLIDATED CASH FLOW STATEMENT</t>
  </si>
  <si>
    <t>Cash Flows From Operating Activities</t>
  </si>
  <si>
    <t>Adjustment for:-</t>
  </si>
  <si>
    <t xml:space="preserve">        Gain on disposal of property, plant and equipment</t>
  </si>
  <si>
    <t>Net cash from operating activities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</si>
  <si>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</si>
  <si>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</si>
  <si>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</si>
  <si>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</si>
  <si>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Cash and cash equivalents comprise the following:-</t>
  </si>
  <si>
    <t>Decrease in short term bank borrowings (net)</t>
  </si>
  <si>
    <t>NOTES TO THE INTERIM FINANCIAL REPORT</t>
  </si>
  <si>
    <t>There was no qualified report issued by the auditors in the financial statements of the Group for</t>
  </si>
  <si>
    <t>the preceding financial year.</t>
  </si>
  <si>
    <t>The results of the Group were not affected by seasonal or cyclical factors.</t>
  </si>
  <si>
    <t>Unusual Items</t>
  </si>
  <si>
    <t xml:space="preserve">There were no unusual items that affecting the assets, liabilities, equity, net income or cash flows during </t>
  </si>
  <si>
    <t>Changes in Estimates</t>
  </si>
  <si>
    <t>financial year or prior financial years, which have a material effect in the current reporting period.</t>
  </si>
  <si>
    <t>Debt and Equity Securities</t>
  </si>
  <si>
    <t>engaged in manufacturing activity only.</t>
  </si>
  <si>
    <t>Net cash from/(used in) financing activities</t>
  </si>
  <si>
    <t xml:space="preserve">There were no changes in estimates of amount reported in the prior interim periods of the current </t>
  </si>
  <si>
    <t>3 MONTHS ENDED</t>
  </si>
  <si>
    <t>There was no borrowings and debt securities neither in short term nor long term during the period</t>
  </si>
  <si>
    <t>Right issue of shares</t>
  </si>
  <si>
    <t>Bonus issue of shares</t>
  </si>
  <si>
    <t>Dividend paid to shareholders of the Company</t>
  </si>
  <si>
    <t>The effective tax rate is lower than the statutory tax rate as the Company is utilising its reinvestment</t>
  </si>
  <si>
    <t>allowances brought forward as well as claiming additional reinvestment allowance to set-off against</t>
  </si>
  <si>
    <t>the taxable income for the financial year.</t>
  </si>
  <si>
    <t>There were no issuances, cancellation, repurchases, resale and repayments of debt and/or equity</t>
  </si>
  <si>
    <t>There were no changes in the composition of the Group during the financial period under review.</t>
  </si>
  <si>
    <t>securities during the financial period under review.</t>
  </si>
  <si>
    <t>the financial period under review.</t>
  </si>
  <si>
    <t>30 September 2002.</t>
  </si>
  <si>
    <t>The Group is not required to report any variance on profit forecast after the financial year ended</t>
  </si>
  <si>
    <t>No segmental information is included as the Group operates exclusively in Malaysia and is principally</t>
  </si>
  <si>
    <t>Investment in Associated Company</t>
  </si>
  <si>
    <t>Net Current Assets</t>
  </si>
  <si>
    <t>Shareholders' Fund</t>
  </si>
  <si>
    <t>Revenue</t>
  </si>
  <si>
    <t>of shares ,basic and diluted at 40,000,000.</t>
  </si>
  <si>
    <t>b) The status of the utilization of proceeds raised from the Right Issue and Public Issue pursuant to</t>
  </si>
  <si>
    <t>Number of ordinary shares as at 31 December 2002</t>
  </si>
  <si>
    <t>Taxation for the financial period comprises the following:-</t>
  </si>
  <si>
    <t>Transfer to deferred taxation</t>
  </si>
  <si>
    <t>Proposed Dividend</t>
  </si>
  <si>
    <t>31 MARCH 2003</t>
  </si>
  <si>
    <t>6 MONTHS</t>
  </si>
  <si>
    <t>FOR THE QUARTER ENDED 31 MARCH 2003</t>
  </si>
  <si>
    <t>Interest Income</t>
  </si>
  <si>
    <t>AS AT 31 MARCH 2003</t>
  </si>
  <si>
    <t>31 MARCH 2002</t>
  </si>
  <si>
    <t>6 MONTHS ENDED</t>
  </si>
  <si>
    <t>Balance as at 1 JAN 2003</t>
  </si>
  <si>
    <t>Balance as at 1 JAN 2002</t>
  </si>
  <si>
    <t>Balance as at 31 MAR 2003</t>
  </si>
  <si>
    <t>Balance as at 31 MAR 2002</t>
  </si>
  <si>
    <t>Net profit/(loss) for the period</t>
  </si>
  <si>
    <t>A final 5% tax exempt dividend for the year ended 30 September 2002 has been approved by the</t>
  </si>
  <si>
    <t>There was no material litigation whether as plaintiff or defendant as at 31 March 2003.</t>
  </si>
  <si>
    <t>ended 31 March 2003.</t>
  </si>
  <si>
    <t>There was no purchase or disposal of quoted securities for the period ended 31 March 2003.</t>
  </si>
  <si>
    <t>There was no sale of unquoted investments and/or  properties for the period ended  31 March 2003.</t>
  </si>
  <si>
    <t>31 MAR 2003</t>
  </si>
  <si>
    <t>for the period ended 31 March 2003.</t>
  </si>
  <si>
    <t>6 months</t>
  </si>
  <si>
    <t>28 MAY 2003</t>
  </si>
  <si>
    <t>There were no dividend paid by the Company during the financial period under review.</t>
  </si>
  <si>
    <t>for the financial year ended 30 September 2002)</t>
  </si>
  <si>
    <t>Report for the financial year ended 30 September 2002)</t>
  </si>
  <si>
    <t>year ended 30 September 2002)</t>
  </si>
  <si>
    <t xml:space="preserve">the Group registered a loss before tax of RM0.56 million, which slipped 138% from the first quarter  </t>
  </si>
  <si>
    <t>of the financial year. As the result, the basic earning per share ('EPS') recorded a negative figure</t>
  </si>
  <si>
    <t>of 1.24 sen as at the period ended 31 March 2003.</t>
  </si>
  <si>
    <t>The Group registered an accumulative total operating income of RM19.21 million and profit before</t>
  </si>
  <si>
    <t>the Company was allowed to clear its stock before deliver the products of new standard.   As the</t>
  </si>
  <si>
    <t>customers required some time to clear off its stock in hand and products in the market before releasing</t>
  </si>
  <si>
    <t xml:space="preserve">its upgraded products, the order of product with either materials was in minimum quantity.  </t>
  </si>
  <si>
    <t>technical support from the Company.</t>
  </si>
  <si>
    <t xml:space="preserve">The outlook of electronic and electrical industry remain uncertain especially in the demand of high-end </t>
  </si>
  <si>
    <t>Asian economies, forcing government to cut growth forecasts.</t>
  </si>
  <si>
    <t>communication, contingency planning and provision of precautionary and corrective action to ensure</t>
  </si>
  <si>
    <t>that the operation will not be affected by the outbreak.</t>
  </si>
  <si>
    <t>performance of the Group is expected to improve in the following quarters.</t>
  </si>
  <si>
    <t>a)  As at 31  March 2003,  there were no corporate proposals announced and not completed</t>
  </si>
  <si>
    <t>The interim financial report should be read in conjunction with the audited financial statements of the</t>
  </si>
  <si>
    <t>Company for the year ended 30 September 2002.</t>
  </si>
  <si>
    <t>The interim financial report is unaudited and has been prepared in accordance with MASB 26 Interim</t>
  </si>
  <si>
    <t>Financial Reporting and Chapter 9 Part K of the Listing Requirement of Kuala Lumpur Stock Exchange</t>
  </si>
  <si>
    <t>financial report are consistent with those adopted in the audited financial statement for the year ended</t>
  </si>
  <si>
    <t xml:space="preserve">The following notes explain the events and transactions that are significant to an understanding of the </t>
  </si>
  <si>
    <t xml:space="preserve">changes in the financial position and performance of the Group since the financial year ended </t>
  </si>
  <si>
    <t>Basic EPS (sen)</t>
  </si>
  <si>
    <t xml:space="preserve">shareholders at the Thirteenth Annual General Meeting. It will be paid on 11 April 2003 to all depositors </t>
  </si>
  <si>
    <t>who registered at the close of business on 19 March 2003.</t>
  </si>
  <si>
    <t>direct and indirectly.</t>
  </si>
  <si>
    <t>accessory products.  The situation is expected to deteriorate if the outbreak of Severe Acute Respiratory</t>
  </si>
  <si>
    <t>With all the efforts that put in by the Group in countering the inherent risks and enhance its strength, the</t>
  </si>
  <si>
    <t>paid-up shares capital at 40,000,000 as at 31 March 2003.</t>
  </si>
  <si>
    <t>on stage-by-stage basis since last financial year.  In conjunction with the approval of new materials used,</t>
  </si>
  <si>
    <t>4)  The performance of the associated company was affected by the conversion of its computer</t>
  </si>
  <si>
    <t>accessory products to new design.  It suffered losses after paying the fixed cost in obtaining the</t>
  </si>
  <si>
    <t xml:space="preserve">compared to the immediate preceding quarter.  In conjunction with the reduction in operating income, </t>
  </si>
  <si>
    <t>of 1.54 sen in the current quarter.  However, the cumulative EPS remained positive track</t>
  </si>
  <si>
    <t>The Group has implemented a series of action to dispel fears amongst stakeholders through effective</t>
  </si>
  <si>
    <t xml:space="preserve">The Basic and Diluted Earning Per Share ('EPS') was computed based on the total issued and </t>
  </si>
  <si>
    <t>3)  The conversion of raw material to non-hazardous standard has increased the overall expenses</t>
  </si>
  <si>
    <t>(Loss)/Profit from Operations</t>
  </si>
  <si>
    <t>Share of (loss)/profit from associated company</t>
  </si>
  <si>
    <t>(Loss)/Profit before tax</t>
  </si>
  <si>
    <t>(Loss)/Profit after tax</t>
  </si>
  <si>
    <t>Net (Loss)/Profit for the period</t>
  </si>
  <si>
    <t>The EPS is calculated based on the net (loss)/profit for the period divided by the weighted average number</t>
  </si>
  <si>
    <t>THE FIGURES HAVE NOT BEEN AUDITED</t>
  </si>
  <si>
    <t xml:space="preserve">        (Profit)/Loss on associated company</t>
  </si>
  <si>
    <t>Net cash used in investing activities</t>
  </si>
  <si>
    <t>Net (decrease)/increase in cash and cash equivalents</t>
  </si>
  <si>
    <t>Final dividend payable</t>
  </si>
  <si>
    <t>('KLSE').  The accounting policies and methods of computation adopted by the Group in this interim</t>
  </si>
  <si>
    <t>tax of RM0.9 million for the period ended 31 March 2003 where it encountered a loss before tax</t>
  </si>
  <si>
    <t xml:space="preserve">The current quarter total operating income of RM8.08 million has shown a decreased of 27% as </t>
  </si>
  <si>
    <t>Syndrome (SARS) in the world especially in Asia countries does not improve.  So far, SARS has battered</t>
  </si>
  <si>
    <t xml:space="preserve">1)  The uncertainty of United State of America attacking Iraq had slowed down the global economy.  </t>
  </si>
  <si>
    <t xml:space="preserve">of RM0.56 million in the current quarter.  Despite the fact that the Group has successfully improved its </t>
  </si>
  <si>
    <t>strength and in compliance with the customers requirement, the performance was still depressed by the</t>
  </si>
  <si>
    <t>issues as mentioned below:-</t>
  </si>
  <si>
    <t>Inevitably, the demand of accessory goods was reduced.  This also led to most of the customer become</t>
  </si>
  <si>
    <t xml:space="preserve">customers practiced Just In Time ('JIT') order based on the market demand.  </t>
  </si>
  <si>
    <t>2)  The requirement for change to non-hazardous substance materials has been imposed by the customers</t>
  </si>
  <si>
    <t xml:space="preserve">(The Company Condensed Consolidated Balance Sheet should be read in conjunction with the Annual Report </t>
  </si>
  <si>
    <t xml:space="preserve">(The Company Condensed Consolidated Income Statement should be read in conjunction with the Annual </t>
  </si>
  <si>
    <t>(The Company Condensed Consolidated Cash Flow Statement should be read in conjunction with the Annual</t>
  </si>
  <si>
    <t>(The Company Condensed Consolidated Statement of Changes in Equity should be read in conjunction with the Annual Report for the financial</t>
  </si>
  <si>
    <t>Equipment for manufacturing of fiber optics</t>
  </si>
  <si>
    <t>cautious in their ordering since February 2003.  Instead of committing to advance order, most of the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</si>
</sst>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#,##0.0"/>
    <numFmt numFmtId="173" formatCode="_(* #,##0.000_);_(* \(#,##0.000\);_(* &quot;-&quot;??_);_(@_)"/>
  </numFmts>
  <fonts count="2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i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i/>
      <u val="single"/>
      <sz val="11"/>
      <name val="Arial"/>
      <family val="2"/>
    </font>
    <font>
      <sz val="11"/>
      <name val="Times New Roman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0" xfId="15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6" xfId="15" applyNumberFormat="1" applyBorder="1" applyAlignment="1">
      <alignment/>
    </xf>
    <xf numFmtId="0" fontId="3" fillId="0" borderId="0" xfId="0" applyFont="1" applyAlignment="1">
      <alignment horizontal="right"/>
    </xf>
    <xf numFmtId="43" fontId="4" fillId="0" borderId="0" xfId="15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7" xfId="15" applyNumberForma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right"/>
    </xf>
    <xf numFmtId="15" fontId="0" fillId="0" borderId="0" xfId="0" applyNumberFormat="1" applyAlignment="1" quotePrefix="1">
      <alignment/>
    </xf>
    <xf numFmtId="0" fontId="8" fillId="0" borderId="0" xfId="0" applyFont="1" applyAlignment="1">
      <alignment/>
    </xf>
    <xf numFmtId="164" fontId="0" fillId="0" borderId="0" xfId="15" applyNumberFormat="1" applyBorder="1" applyAlignment="1">
      <alignment/>
    </xf>
    <xf numFmtId="15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15" fontId="2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4" fontId="0" fillId="0" borderId="0" xfId="15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164" fontId="4" fillId="0" borderId="0" xfId="15" applyNumberFormat="1" applyFont="1" applyBorder="1" applyAlignment="1">
      <alignment horizontal="right"/>
    </xf>
    <xf numFmtId="15" fontId="10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5" fontId="2" fillId="0" borderId="0" xfId="0" applyNumberFormat="1" applyFont="1" applyAlignment="1">
      <alignment horizontal="center"/>
    </xf>
    <xf numFmtId="164" fontId="0" fillId="0" borderId="1" xfId="15" applyNumberFormat="1" applyFont="1" applyBorder="1" applyAlignment="1">
      <alignment/>
    </xf>
    <xf numFmtId="164" fontId="0" fillId="0" borderId="4" xfId="15" applyNumberFormat="1" applyFill="1" applyBorder="1" applyAlignment="1">
      <alignment/>
    </xf>
    <xf numFmtId="164" fontId="4" fillId="0" borderId="0" xfId="15" applyNumberFormat="1" applyFont="1" applyAlignment="1">
      <alignment horizontal="right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" fontId="2" fillId="0" borderId="0" xfId="0" applyNumberFormat="1" applyFont="1" applyAlignment="1" quotePrefix="1">
      <alignment horizontal="center"/>
    </xf>
    <xf numFmtId="15" fontId="3" fillId="0" borderId="0" xfId="0" applyNumberFormat="1" applyFont="1" applyAlignment="1" quotePrefix="1">
      <alignment/>
    </xf>
    <xf numFmtId="15" fontId="3" fillId="0" borderId="0" xfId="0" applyNumberFormat="1" applyFont="1" applyAlignment="1" quotePrefix="1">
      <alignment horizontal="center"/>
    </xf>
    <xf numFmtId="164" fontId="4" fillId="0" borderId="6" xfId="15" applyNumberFormat="1" applyFont="1" applyBorder="1" applyAlignment="1">
      <alignment/>
    </xf>
    <xf numFmtId="164" fontId="4" fillId="0" borderId="0" xfId="15" applyNumberFormat="1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3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10" xfId="0" applyFont="1" applyBorder="1" applyAlignment="1">
      <alignment horizontal="justify"/>
    </xf>
    <xf numFmtId="0" fontId="17" fillId="0" borderId="11" xfId="0" applyFont="1" applyBorder="1" applyAlignment="1">
      <alignment/>
    </xf>
    <xf numFmtId="0" fontId="19" fillId="0" borderId="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5" fontId="19" fillId="0" borderId="10" xfId="0" applyNumberFormat="1" applyFont="1" applyBorder="1" applyAlignment="1" quotePrefix="1">
      <alignment horizontal="center"/>
    </xf>
    <xf numFmtId="0" fontId="16" fillId="0" borderId="12" xfId="0" applyFont="1" applyBorder="1" applyAlignment="1">
      <alignment horizontal="justify"/>
    </xf>
    <xf numFmtId="0" fontId="17" fillId="0" borderId="13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justify"/>
    </xf>
    <xf numFmtId="0" fontId="17" fillId="0" borderId="16" xfId="0" applyFont="1" applyBorder="1" applyAlignment="1">
      <alignment/>
    </xf>
    <xf numFmtId="164" fontId="17" fillId="0" borderId="5" xfId="15" applyNumberFormat="1" applyFont="1" applyBorder="1" applyAlignment="1">
      <alignment horizontal="center"/>
    </xf>
    <xf numFmtId="164" fontId="17" fillId="0" borderId="15" xfId="15" applyNumberFormat="1" applyFont="1" applyFill="1" applyBorder="1" applyAlignment="1">
      <alignment horizontal="center"/>
    </xf>
    <xf numFmtId="164" fontId="17" fillId="0" borderId="16" xfId="15" applyNumberFormat="1" applyFont="1" applyFill="1" applyBorder="1" applyAlignment="1">
      <alignment horizontal="center"/>
    </xf>
    <xf numFmtId="164" fontId="17" fillId="0" borderId="5" xfId="15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justify"/>
    </xf>
    <xf numFmtId="164" fontId="19" fillId="0" borderId="5" xfId="15" applyNumberFormat="1" applyFont="1" applyBorder="1" applyAlignment="1">
      <alignment horizontal="center"/>
    </xf>
    <xf numFmtId="164" fontId="19" fillId="0" borderId="15" xfId="15" applyNumberFormat="1" applyFont="1" applyBorder="1" applyAlignment="1">
      <alignment horizontal="center"/>
    </xf>
    <xf numFmtId="164" fontId="17" fillId="0" borderId="16" xfId="15" applyNumberFormat="1" applyFont="1" applyBorder="1" applyAlignment="1">
      <alignment horizontal="center"/>
    </xf>
    <xf numFmtId="164" fontId="19" fillId="0" borderId="16" xfId="15" applyNumberFormat="1" applyFont="1" applyBorder="1" applyAlignment="1">
      <alignment horizontal="center"/>
    </xf>
    <xf numFmtId="0" fontId="18" fillId="0" borderId="0" xfId="0" applyFont="1" applyAlignment="1">
      <alignment horizontal="justify"/>
    </xf>
    <xf numFmtId="15" fontId="19" fillId="0" borderId="4" xfId="0" applyNumberFormat="1" applyFont="1" applyBorder="1" applyAlignment="1" quotePrefix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43" fontId="0" fillId="0" borderId="0" xfId="15" applyAlignment="1">
      <alignment/>
    </xf>
    <xf numFmtId="43" fontId="12" fillId="0" borderId="0" xfId="15" applyFont="1" applyAlignment="1">
      <alignment/>
    </xf>
    <xf numFmtId="164" fontId="12" fillId="0" borderId="0" xfId="15" applyNumberFormat="1" applyFont="1" applyAlignment="1">
      <alignment/>
    </xf>
    <xf numFmtId="164" fontId="12" fillId="0" borderId="1" xfId="15" applyNumberFormat="1" applyFont="1" applyBorder="1" applyAlignment="1">
      <alignment/>
    </xf>
    <xf numFmtId="164" fontId="12" fillId="0" borderId="0" xfId="15" applyNumberFormat="1" applyFont="1" applyBorder="1" applyAlignment="1">
      <alignment/>
    </xf>
    <xf numFmtId="164" fontId="12" fillId="0" borderId="0" xfId="15" applyNumberFormat="1" applyFont="1" applyAlignment="1">
      <alignment horizontal="right"/>
    </xf>
    <xf numFmtId="164" fontId="12" fillId="0" borderId="2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12" fillId="0" borderId="0" xfId="15" applyNumberFormat="1" applyFont="1" applyAlignment="1">
      <alignment/>
    </xf>
    <xf numFmtId="0" fontId="10" fillId="0" borderId="0" xfId="0" applyFont="1" applyAlignment="1">
      <alignment horizontal="center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6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E7" sqref="E7"/>
    </sheetView>
  </sheetViews>
  <sheetFormatPr defaultColWidth="9.140625" defaultRowHeight="12.75"/>
  <cols>
    <col min="2" max="2" width="36.140625" style="0" customWidth="1"/>
    <col min="5" max="5" width="15.57421875" style="0" customWidth="1"/>
    <col min="7" max="7" width="14.57421875" style="0" customWidth="1"/>
  </cols>
  <sheetData>
    <row r="1" ht="15.75">
      <c r="A1" s="1" t="s">
        <v>37</v>
      </c>
    </row>
    <row r="2" ht="12.75">
      <c r="A2" s="2" t="s">
        <v>42</v>
      </c>
    </row>
    <row r="3" ht="12.75">
      <c r="A3" s="2" t="s">
        <v>0</v>
      </c>
    </row>
    <row r="5" ht="12.75">
      <c r="A5" s="2" t="s">
        <v>9</v>
      </c>
    </row>
    <row r="6" ht="12.75">
      <c r="A6" s="2" t="s">
        <v>180</v>
      </c>
    </row>
    <row r="7" spans="1:7" ht="12.75">
      <c r="A7" s="2" t="s">
        <v>243</v>
      </c>
      <c r="E7" s="32" t="s">
        <v>35</v>
      </c>
      <c r="F7" s="9"/>
      <c r="G7" s="32" t="s">
        <v>36</v>
      </c>
    </row>
    <row r="8" spans="5:7" ht="12.75">
      <c r="E8" s="39" t="s">
        <v>176</v>
      </c>
      <c r="F8" s="32"/>
      <c r="G8" s="39" t="s">
        <v>40</v>
      </c>
    </row>
    <row r="9" spans="5:7" ht="12.75">
      <c r="E9" s="32" t="s">
        <v>4</v>
      </c>
      <c r="F9" s="32"/>
      <c r="G9" s="32" t="s">
        <v>4</v>
      </c>
    </row>
    <row r="10" spans="5:7" ht="12.75">
      <c r="E10" s="19"/>
      <c r="F10" s="19"/>
      <c r="G10" s="33"/>
    </row>
    <row r="12" spans="2:7" ht="12.75">
      <c r="B12" s="2" t="s">
        <v>10</v>
      </c>
      <c r="E12" s="49">
        <v>16245.244</v>
      </c>
      <c r="F12" s="10"/>
      <c r="G12" s="49">
        <v>15630.779</v>
      </c>
    </row>
    <row r="13" spans="2:7" ht="12.75">
      <c r="B13" s="2"/>
      <c r="E13" s="10"/>
      <c r="F13" s="10"/>
      <c r="G13" s="10"/>
    </row>
    <row r="14" spans="2:7" ht="12.75">
      <c r="B14" s="2" t="s">
        <v>166</v>
      </c>
      <c r="E14" s="10">
        <v>-82.254</v>
      </c>
      <c r="F14" s="10"/>
      <c r="G14" s="10">
        <v>10.952</v>
      </c>
    </row>
    <row r="15" spans="2:7" ht="12.75">
      <c r="B15" s="2"/>
      <c r="E15" s="10"/>
      <c r="F15" s="10"/>
      <c r="G15" s="10"/>
    </row>
    <row r="16" spans="2:7" ht="12.75">
      <c r="B16" s="2" t="s">
        <v>11</v>
      </c>
      <c r="E16" s="10"/>
      <c r="F16" s="10"/>
      <c r="G16" s="10"/>
    </row>
    <row r="17" spans="2:7" ht="12.75">
      <c r="B17" t="s">
        <v>12</v>
      </c>
      <c r="E17" s="13">
        <v>7722.5</v>
      </c>
      <c r="F17" s="10"/>
      <c r="G17" s="13">
        <v>8712.836</v>
      </c>
    </row>
    <row r="18" spans="2:7" ht="12.75">
      <c r="B18" t="s">
        <v>125</v>
      </c>
      <c r="E18" s="59">
        <v>13345</v>
      </c>
      <c r="F18" s="10"/>
      <c r="G18" s="59">
        <f>5580.107+4186.711+362.4+2700.688</f>
        <v>12829.905999999999</v>
      </c>
    </row>
    <row r="19" spans="2:7" ht="12.75">
      <c r="B19" t="s">
        <v>13</v>
      </c>
      <c r="E19" s="14">
        <v>85</v>
      </c>
      <c r="F19" s="10"/>
      <c r="G19" s="14">
        <v>85</v>
      </c>
    </row>
    <row r="20" spans="2:7" ht="12.75">
      <c r="B20" t="s">
        <v>14</v>
      </c>
      <c r="E20" s="14">
        <v>21947</v>
      </c>
      <c r="F20" s="10"/>
      <c r="G20" s="14">
        <f>6042.717+18184.832</f>
        <v>24227.549</v>
      </c>
    </row>
    <row r="21" spans="5:7" ht="12.75">
      <c r="E21" s="14"/>
      <c r="F21" s="10"/>
      <c r="G21" s="14"/>
    </row>
    <row r="22" spans="5:7" ht="12.75">
      <c r="E22" s="15">
        <f>SUM(E17:E21)</f>
        <v>43099.5</v>
      </c>
      <c r="F22" s="10"/>
      <c r="G22" s="15">
        <f>SUM(G17:G21)</f>
        <v>45855.291</v>
      </c>
    </row>
    <row r="23" spans="5:7" ht="12.75">
      <c r="E23" s="10"/>
      <c r="F23" s="10"/>
      <c r="G23" s="10"/>
    </row>
    <row r="24" spans="2:7" ht="12.75">
      <c r="B24" s="2" t="s">
        <v>15</v>
      </c>
      <c r="E24" s="10"/>
      <c r="F24" s="10"/>
      <c r="G24" s="10"/>
    </row>
    <row r="25" spans="2:7" ht="12.75">
      <c r="B25" t="s">
        <v>124</v>
      </c>
      <c r="E25" s="13">
        <v>2819.093</v>
      </c>
      <c r="F25" s="10"/>
      <c r="G25" s="13">
        <f>2540.609+1266.783</f>
        <v>3807.392</v>
      </c>
    </row>
    <row r="26" spans="2:7" ht="12.75">
      <c r="B26" t="s">
        <v>41</v>
      </c>
      <c r="E26" s="14">
        <v>0</v>
      </c>
      <c r="F26" s="10"/>
      <c r="G26" s="14">
        <v>0</v>
      </c>
    </row>
    <row r="27" spans="2:7" ht="12.75">
      <c r="B27" t="s">
        <v>69</v>
      </c>
      <c r="E27" s="14">
        <v>2000</v>
      </c>
      <c r="F27" s="10"/>
      <c r="G27" s="14">
        <v>2000</v>
      </c>
    </row>
    <row r="28" spans="2:7" ht="12.75">
      <c r="B28" t="s">
        <v>8</v>
      </c>
      <c r="E28" s="14">
        <v>28.622</v>
      </c>
      <c r="F28" s="10"/>
      <c r="G28" s="14">
        <v>28.622</v>
      </c>
    </row>
    <row r="29" spans="5:7" ht="12.75">
      <c r="E29" s="15">
        <f>SUM(E25:E28)</f>
        <v>4847.715</v>
      </c>
      <c r="F29" s="10"/>
      <c r="G29" s="15">
        <f>SUM(G25:G28)</f>
        <v>5836.014</v>
      </c>
    </row>
    <row r="30" spans="5:7" ht="12.75">
      <c r="E30" s="10"/>
      <c r="F30" s="10"/>
      <c r="G30" s="10"/>
    </row>
    <row r="31" spans="2:7" ht="12.75">
      <c r="B31" s="2" t="s">
        <v>167</v>
      </c>
      <c r="E31" s="10">
        <f>+E22-E29</f>
        <v>38251.785</v>
      </c>
      <c r="F31" s="10"/>
      <c r="G31" s="10">
        <f>+G22-G29</f>
        <v>40019.276999999995</v>
      </c>
    </row>
    <row r="32" spans="5:7" ht="12.75">
      <c r="E32" s="10"/>
      <c r="F32" s="10"/>
      <c r="G32" s="10"/>
    </row>
    <row r="33" spans="5:7" ht="13.5" thickBot="1">
      <c r="E33" s="16">
        <f>SUM(E12:E15)+E31</f>
        <v>54414.775</v>
      </c>
      <c r="F33" s="10"/>
      <c r="G33" s="16">
        <f>SUM(G12:G15)+G31</f>
        <v>55661.007999999994</v>
      </c>
    </row>
    <row r="34" spans="5:7" ht="13.5" thickTop="1">
      <c r="E34" s="10"/>
      <c r="F34" s="10"/>
      <c r="G34" s="10"/>
    </row>
    <row r="35" spans="2:7" ht="12.75">
      <c r="B35" s="2" t="s">
        <v>168</v>
      </c>
      <c r="E35" s="10"/>
      <c r="F35" s="10"/>
      <c r="G35" s="10"/>
    </row>
    <row r="36" spans="2:7" ht="12.75">
      <c r="B36" t="s">
        <v>16</v>
      </c>
      <c r="E36" s="10">
        <v>40000</v>
      </c>
      <c r="F36" s="10"/>
      <c r="G36" s="10">
        <v>40000</v>
      </c>
    </row>
    <row r="37" spans="2:7" ht="12.75">
      <c r="B37" t="s">
        <v>17</v>
      </c>
      <c r="E37" s="10">
        <v>13976.386</v>
      </c>
      <c r="F37" s="10"/>
      <c r="G37" s="10">
        <f>3049.405+2000+10432.603</f>
        <v>15482.008</v>
      </c>
    </row>
    <row r="38" spans="2:7" ht="12.75">
      <c r="B38" s="2"/>
      <c r="E38" s="11">
        <f>+E36+E37</f>
        <v>53976.386</v>
      </c>
      <c r="F38" s="10"/>
      <c r="G38" s="11">
        <f>+G36+G37</f>
        <v>55482.008</v>
      </c>
    </row>
    <row r="39" spans="5:7" ht="12.75">
      <c r="E39" s="10"/>
      <c r="F39" s="10"/>
      <c r="G39" s="10"/>
    </row>
    <row r="40" spans="5:7" ht="12.75">
      <c r="E40" s="10"/>
      <c r="F40" s="10"/>
      <c r="G40" s="10"/>
    </row>
    <row r="41" spans="5:7" ht="12.75">
      <c r="E41" s="10"/>
      <c r="F41" s="10"/>
      <c r="G41" s="10"/>
    </row>
    <row r="42" spans="2:7" ht="12.75">
      <c r="B42" s="2" t="s">
        <v>118</v>
      </c>
      <c r="E42" s="10"/>
      <c r="F42" s="10"/>
      <c r="G42" s="10"/>
    </row>
    <row r="43" spans="2:7" ht="12.75">
      <c r="B43" t="s">
        <v>70</v>
      </c>
      <c r="E43" s="49">
        <v>439</v>
      </c>
      <c r="F43" s="10"/>
      <c r="G43" s="10">
        <v>179</v>
      </c>
    </row>
    <row r="44" spans="5:7" ht="13.5" thickBot="1">
      <c r="E44" s="16">
        <f>+E43+E38</f>
        <v>54415.386</v>
      </c>
      <c r="F44" s="10"/>
      <c r="G44" s="16">
        <f>+G43+G38</f>
        <v>55661.008</v>
      </c>
    </row>
    <row r="45" spans="5:7" ht="13.5" thickTop="1">
      <c r="E45" s="3"/>
      <c r="F45" s="3"/>
      <c r="G45" s="3"/>
    </row>
    <row r="46" spans="2:7" ht="12.75">
      <c r="B46" t="s">
        <v>126</v>
      </c>
      <c r="E46" s="62">
        <f>+E38/40000</f>
        <v>1.34940965</v>
      </c>
      <c r="F46" s="3"/>
      <c r="G46" s="62">
        <f>+G38/40000</f>
        <v>1.3870502</v>
      </c>
    </row>
    <row r="47" spans="5:7" ht="12.75">
      <c r="E47" s="62"/>
      <c r="F47" s="3"/>
      <c r="G47" s="62"/>
    </row>
    <row r="49" ht="12.75">
      <c r="B49" s="73" t="s">
        <v>121</v>
      </c>
    </row>
    <row r="50" ht="12.75">
      <c r="B50" s="73" t="s">
        <v>259</v>
      </c>
    </row>
    <row r="51" ht="12.75">
      <c r="B51" s="73" t="s">
        <v>198</v>
      </c>
    </row>
  </sheetData>
  <printOptions/>
  <pageMargins left="0.5" right="0.61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workbookViewId="0" topLeftCell="A1">
      <selection activeCell="A1" sqref="A1"/>
    </sheetView>
  </sheetViews>
  <sheetFormatPr defaultColWidth="9.140625" defaultRowHeight="12.75"/>
  <cols>
    <col min="1" max="1" width="38.28125" style="0" customWidth="1"/>
    <col min="2" max="2" width="7.00390625" style="0" customWidth="1"/>
    <col min="3" max="3" width="19.00390625" style="0" customWidth="1"/>
    <col min="4" max="4" width="5.421875" style="0" customWidth="1"/>
    <col min="5" max="5" width="18.57421875" style="0" customWidth="1"/>
    <col min="6" max="6" width="2.140625" style="0" customWidth="1"/>
  </cols>
  <sheetData>
    <row r="1" ht="15.75">
      <c r="A1" s="1" t="s">
        <v>37</v>
      </c>
    </row>
    <row r="2" spans="1:3" ht="12.75">
      <c r="A2" s="2" t="s">
        <v>38</v>
      </c>
      <c r="C2" s="2"/>
    </row>
    <row r="3" spans="1:3" ht="12.75">
      <c r="A3" s="2" t="s">
        <v>0</v>
      </c>
      <c r="C3" s="2"/>
    </row>
    <row r="5" spans="1:4" ht="12.75">
      <c r="A5" s="20" t="s">
        <v>123</v>
      </c>
      <c r="B5" s="21"/>
      <c r="C5" s="21"/>
      <c r="D5" s="21"/>
    </row>
    <row r="6" ht="12.75">
      <c r="A6" s="2" t="s">
        <v>178</v>
      </c>
    </row>
    <row r="7" ht="12.75">
      <c r="A7" s="2" t="s">
        <v>243</v>
      </c>
    </row>
    <row r="8" spans="3:7" ht="12.75">
      <c r="C8" s="32" t="s">
        <v>1</v>
      </c>
      <c r="D8" s="32"/>
      <c r="E8" s="32" t="s">
        <v>177</v>
      </c>
      <c r="G8" s="9"/>
    </row>
    <row r="9" spans="3:5" ht="12.75">
      <c r="C9" s="32" t="s">
        <v>2</v>
      </c>
      <c r="D9" s="32"/>
      <c r="E9" s="32" t="s">
        <v>3</v>
      </c>
    </row>
    <row r="10" spans="3:5" ht="12.75">
      <c r="C10" s="63" t="s">
        <v>176</v>
      </c>
      <c r="D10" s="32"/>
      <c r="E10" s="63" t="s">
        <v>176</v>
      </c>
    </row>
    <row r="11" spans="3:5" ht="12.75">
      <c r="C11" s="32" t="s">
        <v>4</v>
      </c>
      <c r="D11" s="32"/>
      <c r="E11" s="32" t="s">
        <v>4</v>
      </c>
    </row>
    <row r="14" spans="1:5" ht="12.75">
      <c r="A14" t="s">
        <v>169</v>
      </c>
      <c r="C14" s="10">
        <v>8082</v>
      </c>
      <c r="D14" s="10"/>
      <c r="E14" s="10">
        <v>19216</v>
      </c>
    </row>
    <row r="15" spans="3:5" ht="12.75">
      <c r="C15" s="10"/>
      <c r="D15" s="10"/>
      <c r="E15" s="10"/>
    </row>
    <row r="16" spans="1:5" ht="12.75">
      <c r="A16" t="s">
        <v>6</v>
      </c>
      <c r="C16" s="36">
        <v>262</v>
      </c>
      <c r="D16" s="10"/>
      <c r="E16" s="36">
        <v>630</v>
      </c>
    </row>
    <row r="17" spans="3:5" ht="12.75" hidden="1">
      <c r="C17" s="36"/>
      <c r="D17" s="10"/>
      <c r="E17" s="36"/>
    </row>
    <row r="18" spans="1:5" ht="12.75">
      <c r="A18" t="s">
        <v>179</v>
      </c>
      <c r="C18" s="36">
        <v>89.38</v>
      </c>
      <c r="D18" s="10"/>
      <c r="E18" s="36">
        <v>157</v>
      </c>
    </row>
    <row r="19" spans="3:5" ht="12.75">
      <c r="C19" s="22"/>
      <c r="D19" s="10"/>
      <c r="E19" s="22"/>
    </row>
    <row r="20" spans="1:5" ht="12.75">
      <c r="A20" t="s">
        <v>116</v>
      </c>
      <c r="C20" s="10">
        <f>SUM(C14:C19)</f>
        <v>8433.38</v>
      </c>
      <c r="D20" s="10"/>
      <c r="E20" s="10">
        <f>SUM(E14:E19)</f>
        <v>20003</v>
      </c>
    </row>
    <row r="21" spans="3:5" ht="12.75">
      <c r="C21" s="10"/>
      <c r="D21" s="10"/>
      <c r="E21" s="10"/>
    </row>
    <row r="22" spans="1:33" ht="12.75">
      <c r="A22" t="s">
        <v>39</v>
      </c>
      <c r="C22" s="10">
        <v>-8880</v>
      </c>
      <c r="D22" s="10"/>
      <c r="E22" s="10">
        <v>-19007</v>
      </c>
      <c r="AG22" t="s">
        <v>5</v>
      </c>
    </row>
    <row r="23" spans="3:5" ht="12.75">
      <c r="C23" s="10"/>
      <c r="D23" s="10"/>
      <c r="E23" s="10"/>
    </row>
    <row r="24" spans="1:5" ht="12.75">
      <c r="A24" t="s">
        <v>237</v>
      </c>
      <c r="C24" s="58">
        <f>+C20+C22</f>
        <v>-446.6200000000008</v>
      </c>
      <c r="D24" s="10"/>
      <c r="E24" s="58">
        <f>+E20+E22</f>
        <v>996</v>
      </c>
    </row>
    <row r="25" spans="3:5" ht="12.75">
      <c r="C25" s="10"/>
      <c r="D25" s="10"/>
      <c r="E25" s="10"/>
    </row>
    <row r="26" spans="1:5" ht="12.75">
      <c r="A26" t="s">
        <v>7</v>
      </c>
      <c r="C26" s="10">
        <v>0</v>
      </c>
      <c r="D26" s="10"/>
      <c r="E26" s="10">
        <v>0</v>
      </c>
    </row>
    <row r="27" spans="3:5" ht="12.75">
      <c r="C27" s="10"/>
      <c r="D27" s="10"/>
      <c r="E27" s="10"/>
    </row>
    <row r="28" spans="1:5" ht="12.75">
      <c r="A28" t="s">
        <v>238</v>
      </c>
      <c r="C28" s="10">
        <v>-115</v>
      </c>
      <c r="D28" s="10"/>
      <c r="E28" s="10">
        <v>-93</v>
      </c>
    </row>
    <row r="29" spans="3:5" ht="12.75">
      <c r="C29" s="10"/>
      <c r="D29" s="10"/>
      <c r="E29" s="10"/>
    </row>
    <row r="30" spans="1:5" ht="12.75">
      <c r="A30" t="s">
        <v>239</v>
      </c>
      <c r="C30" s="11">
        <f>SUM(C24:C29)</f>
        <v>-561.6200000000008</v>
      </c>
      <c r="D30" s="10"/>
      <c r="E30" s="11">
        <f>SUM(E24:E29)</f>
        <v>903</v>
      </c>
    </row>
    <row r="31" spans="3:5" ht="12.75">
      <c r="C31" s="10"/>
      <c r="D31" s="10"/>
      <c r="E31" s="10"/>
    </row>
    <row r="32" spans="1:5" ht="12.75">
      <c r="A32" t="s">
        <v>8</v>
      </c>
      <c r="C32" s="10">
        <v>-56</v>
      </c>
      <c r="D32" s="10"/>
      <c r="E32" s="10">
        <v>-409</v>
      </c>
    </row>
    <row r="33" spans="3:5" ht="12.75">
      <c r="C33" s="22"/>
      <c r="D33" s="10"/>
      <c r="E33" s="22"/>
    </row>
    <row r="34" spans="1:5" ht="12.75">
      <c r="A34" t="s">
        <v>240</v>
      </c>
      <c r="C34" s="10">
        <f>+C30+C32</f>
        <v>-617.6200000000008</v>
      </c>
      <c r="D34" s="10"/>
      <c r="E34" s="10">
        <f>+E30+E32</f>
        <v>494</v>
      </c>
    </row>
    <row r="35" spans="3:5" ht="12.75">
      <c r="C35" s="10"/>
      <c r="D35" s="10"/>
      <c r="E35" s="10"/>
    </row>
    <row r="36" spans="1:5" ht="12.75">
      <c r="A36" t="s">
        <v>30</v>
      </c>
      <c r="C36" s="10">
        <v>0</v>
      </c>
      <c r="D36" s="24"/>
      <c r="E36" s="10">
        <v>0</v>
      </c>
    </row>
    <row r="37" spans="3:5" ht="12.75">
      <c r="C37" s="10"/>
      <c r="D37" s="10"/>
      <c r="E37" s="10"/>
    </row>
    <row r="38" spans="1:5" ht="12.75">
      <c r="A38" t="s">
        <v>241</v>
      </c>
      <c r="C38" s="12">
        <f>+C34</f>
        <v>-617.6200000000008</v>
      </c>
      <c r="D38" s="10"/>
      <c r="E38" s="12">
        <f>+E34</f>
        <v>494</v>
      </c>
    </row>
    <row r="39" spans="3:5" ht="12.75">
      <c r="C39" s="3"/>
      <c r="D39" s="3"/>
      <c r="E39" s="3"/>
    </row>
    <row r="40" spans="3:5" ht="12.75">
      <c r="C40" s="3"/>
      <c r="D40" s="3"/>
      <c r="E40" s="3"/>
    </row>
    <row r="41" spans="1:5" ht="12.75">
      <c r="A41" s="23" t="s">
        <v>31</v>
      </c>
      <c r="C41" s="24">
        <f>+C38/40000000*100*1000</f>
        <v>-1.544050000000002</v>
      </c>
      <c r="D41" s="24"/>
      <c r="E41" s="24">
        <f>+E38/40000000*100*1000</f>
        <v>1.2349999999999999</v>
      </c>
    </row>
    <row r="42" spans="1:5" ht="12.75">
      <c r="A42" s="23" t="s">
        <v>32</v>
      </c>
      <c r="C42" s="24">
        <f>+C38/40000000*100*1000</f>
        <v>-1.544050000000002</v>
      </c>
      <c r="D42" s="24"/>
      <c r="E42" s="24">
        <f>+E38/40000000*100*1000</f>
        <v>1.2349999999999999</v>
      </c>
    </row>
    <row r="43" spans="1:5" ht="12.75">
      <c r="A43" s="23"/>
      <c r="C43" s="3"/>
      <c r="D43" s="3"/>
      <c r="E43" s="3"/>
    </row>
    <row r="44" spans="1:5" ht="12.75">
      <c r="A44" s="23" t="s">
        <v>242</v>
      </c>
      <c r="C44" s="3"/>
      <c r="D44" s="3"/>
      <c r="E44" s="3"/>
    </row>
    <row r="45" spans="1:5" ht="12.75">
      <c r="A45" s="23" t="s">
        <v>170</v>
      </c>
      <c r="C45" s="3"/>
      <c r="D45" s="3"/>
      <c r="E45" s="3"/>
    </row>
    <row r="46" spans="3:5" ht="12.75">
      <c r="C46" s="3"/>
      <c r="D46" s="3"/>
      <c r="E46" s="3"/>
    </row>
    <row r="47" ht="12.75">
      <c r="A47" s="73" t="s">
        <v>121</v>
      </c>
    </row>
    <row r="48" ht="12.75">
      <c r="A48" s="73" t="s">
        <v>260</v>
      </c>
    </row>
    <row r="49" ht="12.75">
      <c r="A49" s="73" t="s">
        <v>199</v>
      </c>
    </row>
    <row r="50" ht="12.75">
      <c r="A50" s="69"/>
    </row>
  </sheetData>
  <printOptions/>
  <pageMargins left="0.75" right="0.75" top="0.5" bottom="0.5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1">
      <selection activeCell="D9" sqref="D9"/>
    </sheetView>
  </sheetViews>
  <sheetFormatPr defaultColWidth="9.140625" defaultRowHeight="12.75"/>
  <cols>
    <col min="1" max="1" width="46.421875" style="0" customWidth="1"/>
    <col min="2" max="2" width="4.00390625" style="0" customWidth="1"/>
    <col min="3" max="3" width="5.28125" style="0" customWidth="1"/>
    <col min="4" max="4" width="20.7109375" style="0" customWidth="1"/>
    <col min="5" max="5" width="1.8515625" style="0" customWidth="1"/>
    <col min="6" max="6" width="14.8515625" style="0" customWidth="1"/>
  </cols>
  <sheetData>
    <row r="1" spans="1:5" ht="15.75">
      <c r="A1" s="1" t="s">
        <v>37</v>
      </c>
      <c r="B1" s="25"/>
      <c r="C1" s="26"/>
      <c r="D1" s="26"/>
      <c r="E1" s="26"/>
    </row>
    <row r="2" spans="1:5" ht="15">
      <c r="A2" s="2" t="s">
        <v>38</v>
      </c>
      <c r="C2" s="26"/>
      <c r="D2" s="26"/>
      <c r="E2" s="26"/>
    </row>
    <row r="3" spans="1:5" ht="15">
      <c r="A3" s="2" t="s">
        <v>0</v>
      </c>
      <c r="C3" s="26"/>
      <c r="D3" s="26"/>
      <c r="E3" s="26"/>
    </row>
    <row r="4" spans="1:5" ht="12" customHeight="1">
      <c r="A4" s="2"/>
      <c r="C4" s="26"/>
      <c r="D4" s="26"/>
      <c r="E4" s="26"/>
    </row>
    <row r="5" spans="1:4" ht="15.75">
      <c r="A5" s="2" t="s">
        <v>128</v>
      </c>
      <c r="C5" s="26"/>
      <c r="D5" s="28"/>
    </row>
    <row r="6" spans="3:6" ht="15.75">
      <c r="C6" s="26"/>
      <c r="D6" s="38" t="s">
        <v>177</v>
      </c>
      <c r="E6" s="29"/>
      <c r="F6" s="38" t="s">
        <v>177</v>
      </c>
    </row>
    <row r="7" spans="3:6" ht="15.75">
      <c r="C7" s="26"/>
      <c r="D7" s="38" t="s">
        <v>45</v>
      </c>
      <c r="E7" s="29"/>
      <c r="F7" s="38" t="s">
        <v>45</v>
      </c>
    </row>
    <row r="8" spans="3:6" ht="15.75">
      <c r="C8" s="26"/>
      <c r="D8" s="39" t="s">
        <v>176</v>
      </c>
      <c r="E8" s="29"/>
      <c r="F8" s="39" t="s">
        <v>181</v>
      </c>
    </row>
    <row r="9" spans="3:6" ht="15.75">
      <c r="C9" s="26"/>
      <c r="D9" s="57" t="s">
        <v>20</v>
      </c>
      <c r="E9" s="29"/>
      <c r="F9" s="57" t="s">
        <v>20</v>
      </c>
    </row>
    <row r="10" spans="1:6" ht="15.75">
      <c r="A10" s="27" t="s">
        <v>129</v>
      </c>
      <c r="B10" s="27"/>
      <c r="C10" s="26"/>
      <c r="D10" s="37"/>
      <c r="E10" s="30"/>
      <c r="F10" s="37"/>
    </row>
    <row r="11" spans="1:6" ht="15.75">
      <c r="A11" s="25" t="s">
        <v>87</v>
      </c>
      <c r="B11" s="25"/>
      <c r="C11" s="26"/>
      <c r="D11" s="107">
        <v>903</v>
      </c>
      <c r="E11" s="10"/>
      <c r="F11" s="107">
        <v>2097.086</v>
      </c>
    </row>
    <row r="12" spans="1:6" ht="12" customHeight="1">
      <c r="A12" s="25"/>
      <c r="B12" s="25"/>
      <c r="C12" s="26"/>
      <c r="D12" s="107"/>
      <c r="E12" s="10"/>
      <c r="F12" s="107"/>
    </row>
    <row r="13" spans="1:6" ht="15.75">
      <c r="A13" s="40" t="s">
        <v>130</v>
      </c>
      <c r="B13" s="25"/>
      <c r="C13" s="26"/>
      <c r="D13" s="107"/>
      <c r="E13" s="10"/>
      <c r="F13" s="107"/>
    </row>
    <row r="14" spans="1:6" ht="15.75">
      <c r="A14" s="25" t="s">
        <v>33</v>
      </c>
      <c r="B14" s="26"/>
      <c r="D14" s="107">
        <v>903</v>
      </c>
      <c r="E14" s="10"/>
      <c r="F14" s="107">
        <v>879.07</v>
      </c>
    </row>
    <row r="15" spans="1:6" ht="15.75">
      <c r="A15" s="25" t="s">
        <v>88</v>
      </c>
      <c r="B15" s="26"/>
      <c r="D15" s="107">
        <v>-157</v>
      </c>
      <c r="E15" s="10"/>
      <c r="F15" s="107">
        <v>-68.754</v>
      </c>
    </row>
    <row r="16" spans="1:6" ht="15.75">
      <c r="A16" s="25" t="s">
        <v>78</v>
      </c>
      <c r="B16" s="26"/>
      <c r="D16" s="107">
        <v>0</v>
      </c>
      <c r="E16" s="10"/>
      <c r="F16" s="107">
        <v>0</v>
      </c>
    </row>
    <row r="17" spans="1:6" ht="15.75">
      <c r="A17" s="25" t="s">
        <v>131</v>
      </c>
      <c r="B17" s="26"/>
      <c r="D17" s="107">
        <v>0.001</v>
      </c>
      <c r="E17" s="10"/>
      <c r="F17" s="107">
        <v>-56.975</v>
      </c>
    </row>
    <row r="18" spans="1:6" ht="15.75">
      <c r="A18" s="25" t="s">
        <v>244</v>
      </c>
      <c r="B18" s="26"/>
      <c r="D18" s="107">
        <v>93</v>
      </c>
      <c r="E18" s="10"/>
      <c r="F18" s="107">
        <v>0</v>
      </c>
    </row>
    <row r="19" spans="1:6" ht="15.75">
      <c r="A19" s="25" t="s">
        <v>89</v>
      </c>
      <c r="B19" s="25"/>
      <c r="C19" s="26"/>
      <c r="D19" s="108">
        <f>SUM(D11:D18)</f>
        <v>1742.001</v>
      </c>
      <c r="E19" s="10"/>
      <c r="F19" s="108">
        <f>SUM(F11:F18)</f>
        <v>2850.427</v>
      </c>
    </row>
    <row r="20" spans="1:6" ht="12.75" customHeight="1">
      <c r="A20" s="25"/>
      <c r="B20" s="25"/>
      <c r="C20" s="26"/>
      <c r="D20" s="109"/>
      <c r="E20" s="10"/>
      <c r="F20" s="109"/>
    </row>
    <row r="21" spans="1:6" ht="15.75">
      <c r="A21" s="40" t="s">
        <v>46</v>
      </c>
      <c r="B21" s="25"/>
      <c r="C21" s="26"/>
      <c r="D21" s="107"/>
      <c r="E21" s="10"/>
      <c r="F21" s="107"/>
    </row>
    <row r="22" spans="1:6" ht="15.75">
      <c r="A22" s="25" t="s">
        <v>80</v>
      </c>
      <c r="B22" s="25"/>
      <c r="C22" s="26"/>
      <c r="D22" s="107">
        <v>-376</v>
      </c>
      <c r="E22" s="10"/>
      <c r="F22" s="107">
        <v>-1074.806</v>
      </c>
    </row>
    <row r="23" spans="1:6" ht="15.75">
      <c r="A23" s="25" t="s">
        <v>79</v>
      </c>
      <c r="B23" s="25"/>
      <c r="C23" s="26"/>
      <c r="D23" s="107">
        <v>990.113</v>
      </c>
      <c r="E23" s="10"/>
      <c r="F23" s="107">
        <v>2308.483</v>
      </c>
    </row>
    <row r="24" spans="1:6" ht="15.75">
      <c r="A24" s="25" t="s">
        <v>81</v>
      </c>
      <c r="B24" s="25"/>
      <c r="C24" s="31"/>
      <c r="D24" s="107">
        <v>-988</v>
      </c>
      <c r="E24" s="10"/>
      <c r="F24" s="107">
        <v>-484.943</v>
      </c>
    </row>
    <row r="25" spans="1:6" ht="15.75">
      <c r="A25" s="25" t="s">
        <v>90</v>
      </c>
      <c r="B25" s="25"/>
      <c r="C25" s="26"/>
      <c r="D25" s="108">
        <f>SUM(D19:D24)</f>
        <v>1368.114</v>
      </c>
      <c r="E25" s="10"/>
      <c r="F25" s="108">
        <f>SUM(F19:F24)</f>
        <v>3599.161</v>
      </c>
    </row>
    <row r="26" spans="1:6" ht="15.75">
      <c r="A26" s="25"/>
      <c r="B26" s="25"/>
      <c r="C26" s="26"/>
      <c r="D26" s="107"/>
      <c r="E26" s="10"/>
      <c r="F26" s="107"/>
    </row>
    <row r="27" spans="1:6" ht="15.75">
      <c r="A27" s="25" t="s">
        <v>82</v>
      </c>
      <c r="B27" s="25"/>
      <c r="C27" s="26"/>
      <c r="D27" s="107">
        <v>-287.7</v>
      </c>
      <c r="E27" s="10"/>
      <c r="F27" s="107">
        <v>-229.28</v>
      </c>
    </row>
    <row r="28" spans="1:6" ht="15.75">
      <c r="A28" s="25" t="s">
        <v>132</v>
      </c>
      <c r="B28" s="25"/>
      <c r="C28" s="26"/>
      <c r="D28" s="108">
        <f>+D25+D27</f>
        <v>1080.414</v>
      </c>
      <c r="E28" s="10"/>
      <c r="F28" s="108">
        <f>+F25+F27</f>
        <v>3369.881</v>
      </c>
    </row>
    <row r="29" spans="1:6" ht="15.75">
      <c r="A29" s="25"/>
      <c r="B29" s="25"/>
      <c r="C29" s="26"/>
      <c r="D29" s="107"/>
      <c r="E29" s="10"/>
      <c r="F29" s="107"/>
    </row>
    <row r="30" spans="1:6" ht="15.75">
      <c r="A30" s="27" t="s">
        <v>133</v>
      </c>
      <c r="B30" s="27"/>
      <c r="C30" s="26"/>
      <c r="D30" s="107"/>
      <c r="E30" s="10"/>
      <c r="F30" s="107"/>
    </row>
    <row r="31" spans="1:6" ht="15.75">
      <c r="A31" s="27"/>
      <c r="B31" s="27"/>
      <c r="C31" s="26"/>
      <c r="D31" s="107"/>
      <c r="E31" s="10"/>
      <c r="F31" s="107"/>
    </row>
    <row r="32" spans="1:6" ht="15.75">
      <c r="A32" s="8" t="s">
        <v>47</v>
      </c>
      <c r="B32" s="27"/>
      <c r="C32" s="26"/>
      <c r="D32" s="107">
        <v>0</v>
      </c>
      <c r="E32" s="10"/>
      <c r="F32" s="107">
        <v>0</v>
      </c>
    </row>
    <row r="33" spans="1:6" ht="15.75">
      <c r="A33" s="25" t="s">
        <v>134</v>
      </c>
      <c r="B33" s="25"/>
      <c r="C33" s="26"/>
      <c r="D33" s="107">
        <v>-1517</v>
      </c>
      <c r="E33" s="10"/>
      <c r="F33" s="107">
        <v>-845.438</v>
      </c>
    </row>
    <row r="34" spans="1:6" ht="15.75">
      <c r="A34" s="25" t="s">
        <v>135</v>
      </c>
      <c r="B34" s="25"/>
      <c r="C34" s="26"/>
      <c r="D34" s="107">
        <v>0</v>
      </c>
      <c r="E34" s="10"/>
      <c r="F34" s="107">
        <v>80.148</v>
      </c>
    </row>
    <row r="35" spans="1:6" ht="15.75">
      <c r="A35" s="25" t="s">
        <v>83</v>
      </c>
      <c r="B35" s="25"/>
      <c r="C35" s="26"/>
      <c r="D35" s="107">
        <v>156.995</v>
      </c>
      <c r="E35" s="10"/>
      <c r="F35" s="107">
        <v>68.754</v>
      </c>
    </row>
    <row r="36" spans="1:6" ht="15.75">
      <c r="A36" s="25" t="s">
        <v>245</v>
      </c>
      <c r="B36" s="25"/>
      <c r="C36" s="26"/>
      <c r="D36" s="108">
        <f>SUM(D32:D35)</f>
        <v>-1360.005</v>
      </c>
      <c r="E36" s="10"/>
      <c r="F36" s="108">
        <f>SUM(F32:F35)</f>
        <v>-696.536</v>
      </c>
    </row>
    <row r="37" spans="1:6" ht="12.75" customHeight="1">
      <c r="A37" s="25"/>
      <c r="B37" s="25"/>
      <c r="C37" s="26"/>
      <c r="D37" s="107"/>
      <c r="E37" s="10"/>
      <c r="F37" s="107"/>
    </row>
    <row r="38" spans="1:6" ht="15.75">
      <c r="A38" s="27" t="s">
        <v>136</v>
      </c>
      <c r="B38" s="27"/>
      <c r="C38" s="26"/>
      <c r="D38" s="107"/>
      <c r="E38" s="10"/>
      <c r="F38" s="107"/>
    </row>
    <row r="39" spans="1:6" ht="12.75" customHeight="1">
      <c r="A39" s="27"/>
      <c r="B39" s="27"/>
      <c r="C39" s="26"/>
      <c r="D39" s="107"/>
      <c r="E39" s="10"/>
      <c r="F39" s="107"/>
    </row>
    <row r="40" spans="1:6" ht="15.75">
      <c r="A40" s="8" t="s">
        <v>138</v>
      </c>
      <c r="B40" s="27"/>
      <c r="C40" s="26"/>
      <c r="D40" s="107">
        <v>0</v>
      </c>
      <c r="E40" s="10"/>
      <c r="F40" s="107">
        <v>0</v>
      </c>
    </row>
    <row r="41" spans="1:6" ht="15.75">
      <c r="A41" s="8" t="s">
        <v>155</v>
      </c>
      <c r="B41" s="27"/>
      <c r="C41" s="26"/>
      <c r="D41" s="107">
        <v>-2000</v>
      </c>
      <c r="E41" s="10"/>
      <c r="F41" s="107">
        <v>0</v>
      </c>
    </row>
    <row r="42" spans="1:6" ht="15.75">
      <c r="A42" s="25" t="s">
        <v>84</v>
      </c>
      <c r="B42" s="25"/>
      <c r="C42" s="26"/>
      <c r="D42" s="110">
        <v>0</v>
      </c>
      <c r="E42" s="10"/>
      <c r="F42" s="110">
        <v>3900</v>
      </c>
    </row>
    <row r="43" spans="1:6" ht="15.75">
      <c r="A43" s="25" t="s">
        <v>85</v>
      </c>
      <c r="B43" s="25"/>
      <c r="C43" s="26"/>
      <c r="D43" s="107">
        <v>0</v>
      </c>
      <c r="E43" s="10"/>
      <c r="F43" s="107">
        <v>0</v>
      </c>
    </row>
    <row r="44" spans="1:6" ht="15.75">
      <c r="A44" s="25" t="s">
        <v>149</v>
      </c>
      <c r="B44" s="25"/>
      <c r="C44" s="26"/>
      <c r="D44" s="108">
        <f>SUM(D40:D43)</f>
        <v>-2000</v>
      </c>
      <c r="E44" s="10"/>
      <c r="F44" s="108">
        <f>SUM(F40:F43)</f>
        <v>3900</v>
      </c>
    </row>
    <row r="45" spans="1:6" ht="12.75" customHeight="1">
      <c r="A45" s="25"/>
      <c r="B45" s="25"/>
      <c r="C45" s="26"/>
      <c r="D45" s="107"/>
      <c r="E45" s="10"/>
      <c r="F45" s="107"/>
    </row>
    <row r="46" spans="1:6" ht="15.75">
      <c r="A46" s="25" t="s">
        <v>246</v>
      </c>
      <c r="B46" s="25"/>
      <c r="C46" s="31"/>
      <c r="D46" s="107">
        <f>+D44+D36+D28</f>
        <v>-2279.5910000000003</v>
      </c>
      <c r="E46" s="10"/>
      <c r="F46" s="107">
        <f>+F44+F36+F28</f>
        <v>6573.344999999999</v>
      </c>
    </row>
    <row r="47" spans="1:6" ht="15.75">
      <c r="A47" s="25" t="s">
        <v>122</v>
      </c>
      <c r="B47" s="25"/>
      <c r="C47" s="26"/>
      <c r="D47" s="107">
        <v>24227</v>
      </c>
      <c r="E47" s="10"/>
      <c r="F47" s="107">
        <v>8926.896</v>
      </c>
    </row>
    <row r="48" spans="1:6" ht="15.75">
      <c r="A48" s="27" t="s">
        <v>86</v>
      </c>
      <c r="B48" s="27"/>
      <c r="C48" s="26"/>
      <c r="D48" s="111">
        <f>SUM(D46:D47)</f>
        <v>21947.409</v>
      </c>
      <c r="E48" s="10"/>
      <c r="F48" s="111">
        <f>SUM(F46:F47)</f>
        <v>15500.241</v>
      </c>
    </row>
    <row r="49" spans="1:6" ht="12" customHeight="1">
      <c r="A49" s="25"/>
      <c r="B49" s="25"/>
      <c r="C49" s="26"/>
      <c r="D49" s="107"/>
      <c r="E49" s="10"/>
      <c r="F49" s="107"/>
    </row>
    <row r="50" spans="1:6" ht="15.75">
      <c r="A50" s="40" t="s">
        <v>137</v>
      </c>
      <c r="B50" s="25"/>
      <c r="C50" s="26"/>
      <c r="D50" s="107"/>
      <c r="E50" s="10"/>
      <c r="F50" s="107"/>
    </row>
    <row r="51" spans="1:6" ht="15.75">
      <c r="A51" s="25" t="s">
        <v>91</v>
      </c>
      <c r="B51" s="25"/>
      <c r="C51" s="26"/>
      <c r="D51" s="107">
        <v>15878</v>
      </c>
      <c r="E51" s="10"/>
      <c r="F51" s="107">
        <v>7500.241</v>
      </c>
    </row>
    <row r="52" spans="1:6" ht="15.75">
      <c r="A52" s="25" t="s">
        <v>92</v>
      </c>
      <c r="B52" s="25"/>
      <c r="C52" s="26"/>
      <c r="D52" s="107">
        <v>6069.385</v>
      </c>
      <c r="E52" s="10"/>
      <c r="F52" s="107">
        <v>8000</v>
      </c>
    </row>
    <row r="53" spans="1:6" ht="15.75">
      <c r="A53" s="27" t="s">
        <v>34</v>
      </c>
      <c r="B53" s="27"/>
      <c r="C53" s="26"/>
      <c r="D53" s="111">
        <f>SUM(D51:D52)</f>
        <v>21947.385000000002</v>
      </c>
      <c r="E53" s="10"/>
      <c r="F53" s="111">
        <f>SUM(F51:F52)</f>
        <v>15500.241</v>
      </c>
    </row>
    <row r="54" spans="1:6" ht="15.75">
      <c r="A54" s="25"/>
      <c r="B54" s="25"/>
      <c r="C54" s="26"/>
      <c r="D54" s="107"/>
      <c r="E54" s="10"/>
      <c r="F54" s="107"/>
    </row>
    <row r="55" spans="1:6" ht="15.75">
      <c r="A55" s="73" t="s">
        <v>121</v>
      </c>
      <c r="B55" s="26"/>
      <c r="C55" s="26"/>
      <c r="D55" s="107"/>
      <c r="E55" s="112"/>
      <c r="F55" s="107"/>
    </row>
    <row r="56" spans="1:6" ht="15">
      <c r="A56" s="73" t="s">
        <v>261</v>
      </c>
      <c r="D56" s="113"/>
      <c r="E56" s="10"/>
      <c r="F56" s="113"/>
    </row>
    <row r="57" spans="1:6" ht="15">
      <c r="A57" s="73" t="s">
        <v>199</v>
      </c>
      <c r="D57" s="113"/>
      <c r="E57" s="10"/>
      <c r="F57" s="113"/>
    </row>
    <row r="58" spans="4:6" ht="15">
      <c r="D58" s="113"/>
      <c r="E58" s="10"/>
      <c r="F58" s="113"/>
    </row>
    <row r="59" spans="4:6" ht="15">
      <c r="D59" s="113"/>
      <c r="E59" s="10"/>
      <c r="F59" s="113"/>
    </row>
    <row r="60" spans="4:6" ht="15">
      <c r="D60" s="113"/>
      <c r="E60" s="10"/>
      <c r="F60" s="10"/>
    </row>
    <row r="61" spans="4:6" ht="15">
      <c r="D61" s="113"/>
      <c r="E61" s="10"/>
      <c r="F61" s="10"/>
    </row>
    <row r="62" spans="4:6" ht="15">
      <c r="D62" s="106"/>
      <c r="E62" s="105"/>
      <c r="F62" s="105"/>
    </row>
    <row r="63" spans="4:6" ht="15">
      <c r="D63" s="106"/>
      <c r="E63" s="105"/>
      <c r="F63" s="105"/>
    </row>
    <row r="64" spans="4:6" ht="15">
      <c r="D64" s="106"/>
      <c r="E64" s="105"/>
      <c r="F64" s="105"/>
    </row>
    <row r="65" spans="4:6" ht="15">
      <c r="D65" s="106"/>
      <c r="E65" s="105"/>
      <c r="F65" s="105"/>
    </row>
    <row r="66" spans="4:6" ht="15">
      <c r="D66" s="106"/>
      <c r="E66" s="105"/>
      <c r="F66" s="105"/>
    </row>
    <row r="67" spans="4:6" ht="15">
      <c r="D67" s="106"/>
      <c r="E67" s="105"/>
      <c r="F67" s="105"/>
    </row>
    <row r="68" spans="4:6" ht="15">
      <c r="D68" s="106"/>
      <c r="E68" s="105"/>
      <c r="F68" s="105"/>
    </row>
    <row r="69" spans="4:6" ht="15">
      <c r="D69" s="106"/>
      <c r="E69" s="105"/>
      <c r="F69" s="105"/>
    </row>
    <row r="70" spans="4:6" ht="15">
      <c r="D70" s="106"/>
      <c r="E70" s="105"/>
      <c r="F70" s="105"/>
    </row>
    <row r="71" ht="15">
      <c r="D71" s="50"/>
    </row>
    <row r="72" ht="15">
      <c r="D72" s="50"/>
    </row>
    <row r="73" ht="15">
      <c r="D73" s="50"/>
    </row>
    <row r="74" ht="15">
      <c r="D74" s="50"/>
    </row>
    <row r="75" ht="15">
      <c r="D75" s="50"/>
    </row>
    <row r="76" ht="15">
      <c r="D76" s="50"/>
    </row>
    <row r="77" ht="15">
      <c r="D77" s="50"/>
    </row>
    <row r="78" ht="15">
      <c r="D78" s="50"/>
    </row>
    <row r="79" ht="15">
      <c r="D79" s="50"/>
    </row>
    <row r="80" ht="15">
      <c r="D80" s="50"/>
    </row>
    <row r="81" ht="15">
      <c r="D81" s="50"/>
    </row>
    <row r="82" ht="15">
      <c r="D82" s="50"/>
    </row>
    <row r="83" ht="15">
      <c r="D83" s="50"/>
    </row>
    <row r="84" ht="15">
      <c r="D84" s="50"/>
    </row>
    <row r="85" ht="15">
      <c r="D85" s="50"/>
    </row>
    <row r="86" ht="15">
      <c r="D86" s="50"/>
    </row>
    <row r="87" ht="15">
      <c r="D87" s="50"/>
    </row>
  </sheetData>
  <printOptions/>
  <pageMargins left="0.5" right="0.5" top="0" bottom="0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31">
      <selection activeCell="A31" sqref="A31"/>
    </sheetView>
  </sheetViews>
  <sheetFormatPr defaultColWidth="9.140625" defaultRowHeight="12.75"/>
  <cols>
    <col min="1" max="1" width="26.57421875" style="0" customWidth="1"/>
    <col min="2" max="2" width="20.28125" style="0" customWidth="1"/>
    <col min="3" max="4" width="19.00390625" style="0" customWidth="1"/>
    <col min="5" max="5" width="18.7109375" style="0" customWidth="1"/>
    <col min="6" max="6" width="19.7109375" style="0" customWidth="1"/>
  </cols>
  <sheetData>
    <row r="1" ht="15.75">
      <c r="A1" s="1" t="s">
        <v>37</v>
      </c>
    </row>
    <row r="2" ht="12.75">
      <c r="A2" s="2" t="s">
        <v>42</v>
      </c>
    </row>
    <row r="3" ht="12.75">
      <c r="A3" s="2" t="s">
        <v>43</v>
      </c>
    </row>
    <row r="4" ht="12.75">
      <c r="A4" s="2"/>
    </row>
    <row r="5" spans="1:4" ht="12.75">
      <c r="A5" s="20" t="s">
        <v>127</v>
      </c>
      <c r="B5" s="21"/>
      <c r="C5" s="21"/>
      <c r="D5" s="21"/>
    </row>
    <row r="6" ht="12.75">
      <c r="A6" s="2" t="s">
        <v>178</v>
      </c>
    </row>
    <row r="8" spans="2:6" ht="12.75">
      <c r="B8" s="46"/>
      <c r="C8" s="46" t="s">
        <v>71</v>
      </c>
      <c r="D8" s="114" t="s">
        <v>72</v>
      </c>
      <c r="E8" s="114"/>
      <c r="F8" s="46"/>
    </row>
    <row r="9" spans="2:6" ht="12.75">
      <c r="B9" s="46" t="s">
        <v>16</v>
      </c>
      <c r="C9" s="46" t="s">
        <v>18</v>
      </c>
      <c r="D9" s="46" t="s">
        <v>115</v>
      </c>
      <c r="E9" s="46" t="s">
        <v>44</v>
      </c>
      <c r="F9" s="46" t="s">
        <v>19</v>
      </c>
    </row>
    <row r="10" spans="1:6" ht="12.75">
      <c r="A10" s="2"/>
      <c r="B10" s="32" t="s">
        <v>20</v>
      </c>
      <c r="C10" s="32" t="s">
        <v>20</v>
      </c>
      <c r="D10" s="32" t="s">
        <v>20</v>
      </c>
      <c r="E10" s="32" t="s">
        <v>20</v>
      </c>
      <c r="F10" s="32" t="s">
        <v>20</v>
      </c>
    </row>
    <row r="11" ht="12.75">
      <c r="A11" s="35" t="s">
        <v>182</v>
      </c>
    </row>
    <row r="12" spans="1:5" ht="12.75">
      <c r="A12" s="34"/>
      <c r="E12" t="s">
        <v>58</v>
      </c>
    </row>
    <row r="13" spans="1:6" ht="12.75">
      <c r="A13" t="s">
        <v>183</v>
      </c>
      <c r="B13" s="10">
        <v>40000</v>
      </c>
      <c r="C13" s="10">
        <v>3049.405</v>
      </c>
      <c r="D13" s="49">
        <v>2000</v>
      </c>
      <c r="E13" s="10">
        <v>11545</v>
      </c>
      <c r="F13" s="10">
        <v>56593.5</v>
      </c>
    </row>
    <row r="14" spans="2:6" ht="12.75">
      <c r="B14" s="10"/>
      <c r="C14" s="10"/>
      <c r="D14" s="10"/>
      <c r="E14" s="10"/>
      <c r="F14" s="10"/>
    </row>
    <row r="15" spans="1:6" ht="12.75">
      <c r="A15" t="s">
        <v>187</v>
      </c>
      <c r="B15" s="10">
        <v>0</v>
      </c>
      <c r="C15" s="10">
        <v>0</v>
      </c>
      <c r="D15" s="10">
        <v>0</v>
      </c>
      <c r="E15" s="49">
        <v>-618</v>
      </c>
      <c r="F15" s="10">
        <f>SUM(B15:E15)</f>
        <v>-618</v>
      </c>
    </row>
    <row r="16" spans="2:6" ht="12.75">
      <c r="B16" s="10"/>
      <c r="C16" s="10"/>
      <c r="D16" s="10"/>
      <c r="E16" s="10"/>
      <c r="F16" s="10"/>
    </row>
    <row r="17" spans="1:6" ht="12.75">
      <c r="A17" t="s">
        <v>247</v>
      </c>
      <c r="B17" s="10">
        <v>0</v>
      </c>
      <c r="C17" s="10">
        <v>0</v>
      </c>
      <c r="D17" s="10">
        <v>-2000</v>
      </c>
      <c r="E17" s="10">
        <v>0</v>
      </c>
      <c r="F17" s="10">
        <f>SUM(B17:E17)</f>
        <v>-2000</v>
      </c>
    </row>
    <row r="18" spans="2:6" ht="12.75">
      <c r="B18" s="22"/>
      <c r="C18" s="22"/>
      <c r="D18" s="22"/>
      <c r="E18" s="22"/>
      <c r="F18" s="22"/>
    </row>
    <row r="19" spans="1:6" ht="12.75">
      <c r="A19" t="s">
        <v>185</v>
      </c>
      <c r="B19" s="22">
        <f>SUM(B12:B18)</f>
        <v>40000</v>
      </c>
      <c r="C19" s="22">
        <f>SUM(C12:C18)</f>
        <v>3049.405</v>
      </c>
      <c r="D19" s="22">
        <f>SUM(D12:D18)</f>
        <v>0</v>
      </c>
      <c r="E19" s="22">
        <f>SUM(E12:E18)</f>
        <v>10927</v>
      </c>
      <c r="F19" s="22">
        <f>SUM(B19:E19)</f>
        <v>53976.405</v>
      </c>
    </row>
    <row r="20" spans="2:6" ht="12.75">
      <c r="B20" s="36"/>
      <c r="C20" s="36"/>
      <c r="D20" s="36"/>
      <c r="E20" s="36"/>
      <c r="F20" s="36"/>
    </row>
    <row r="21" ht="12.75">
      <c r="A21" s="35" t="s">
        <v>151</v>
      </c>
    </row>
    <row r="22" ht="12.75">
      <c r="A22" s="34"/>
    </row>
    <row r="23" spans="1:6" ht="12.75">
      <c r="A23" t="s">
        <v>184</v>
      </c>
      <c r="B23" s="10">
        <v>33900</v>
      </c>
      <c r="C23" s="10">
        <v>2726</v>
      </c>
      <c r="D23" s="49">
        <v>0</v>
      </c>
      <c r="E23" s="10">
        <v>9780</v>
      </c>
      <c r="F23" s="10">
        <v>46406</v>
      </c>
    </row>
    <row r="24" spans="2:6" ht="12.75">
      <c r="B24" s="10"/>
      <c r="C24" s="10"/>
      <c r="D24" s="10"/>
      <c r="E24" s="10"/>
      <c r="F24" s="10"/>
    </row>
    <row r="25" spans="1:6" ht="12.75">
      <c r="A25" t="s">
        <v>154</v>
      </c>
      <c r="B25" s="10">
        <v>0</v>
      </c>
      <c r="C25" s="49">
        <v>0</v>
      </c>
      <c r="D25" s="10">
        <v>0</v>
      </c>
      <c r="E25" s="10">
        <v>0</v>
      </c>
      <c r="F25" s="10">
        <f>SUM(B25:E25)</f>
        <v>0</v>
      </c>
    </row>
    <row r="26" spans="2:6" ht="12.75">
      <c r="B26" s="10"/>
      <c r="C26" s="10"/>
      <c r="D26" s="10"/>
      <c r="E26" s="10"/>
      <c r="F26" s="10"/>
    </row>
    <row r="27" spans="1:6" ht="12.75">
      <c r="A27" t="s">
        <v>153</v>
      </c>
      <c r="B27" s="10">
        <v>0</v>
      </c>
      <c r="C27" s="49">
        <v>0</v>
      </c>
      <c r="D27" s="10">
        <v>0</v>
      </c>
      <c r="E27" s="10">
        <v>0</v>
      </c>
      <c r="F27" s="49">
        <v>0</v>
      </c>
    </row>
    <row r="28" spans="2:6" ht="12.75">
      <c r="B28" s="10"/>
      <c r="C28" s="10"/>
      <c r="D28" s="10"/>
      <c r="E28" s="10"/>
      <c r="F28" s="10"/>
    </row>
    <row r="29" spans="1:6" ht="12.75">
      <c r="A29" t="s">
        <v>73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</row>
    <row r="30" spans="2:6" ht="12.75">
      <c r="B30" s="10"/>
      <c r="C30" s="10"/>
      <c r="D30" s="10"/>
      <c r="E30" s="10"/>
      <c r="F30" s="10"/>
    </row>
    <row r="31" spans="1:6" ht="12.75">
      <c r="A31" t="s">
        <v>74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</row>
    <row r="32" spans="2:6" ht="12.75">
      <c r="B32" s="10"/>
      <c r="C32" s="10"/>
      <c r="D32" s="10"/>
      <c r="E32" s="10"/>
      <c r="F32" s="10"/>
    </row>
    <row r="33" spans="1:6" ht="12.75">
      <c r="A33" t="s">
        <v>76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</row>
    <row r="34" spans="2:6" ht="12.75">
      <c r="B34" s="10"/>
      <c r="C34" s="10"/>
      <c r="D34" s="10"/>
      <c r="E34" s="10"/>
      <c r="F34" s="10"/>
    </row>
    <row r="35" spans="1:6" ht="12.75">
      <c r="A35" t="s">
        <v>77</v>
      </c>
      <c r="B35" s="10">
        <v>0</v>
      </c>
      <c r="C35" s="10">
        <v>0</v>
      </c>
      <c r="D35" s="10">
        <v>0</v>
      </c>
      <c r="E35" s="49">
        <v>833</v>
      </c>
      <c r="F35" s="10">
        <v>0</v>
      </c>
    </row>
    <row r="36" spans="2:6" ht="12.75">
      <c r="B36" s="10"/>
      <c r="C36" s="10"/>
      <c r="D36" s="10"/>
      <c r="E36" s="10"/>
      <c r="F36" s="10"/>
    </row>
    <row r="37" spans="1:6" ht="12.75">
      <c r="A37" t="s">
        <v>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2:6" ht="12.75">
      <c r="B38" s="22"/>
      <c r="C38" s="22"/>
      <c r="D38" s="22"/>
      <c r="E38" s="22"/>
      <c r="F38" s="22"/>
    </row>
    <row r="39" spans="1:6" ht="12.75">
      <c r="A39" t="s">
        <v>186</v>
      </c>
      <c r="B39" s="22">
        <f>SUM(B22:B38)</f>
        <v>33900</v>
      </c>
      <c r="C39" s="22">
        <f>SUM(C22:C38)</f>
        <v>2726</v>
      </c>
      <c r="D39" s="22">
        <f>SUM(D22:D38)</f>
        <v>0</v>
      </c>
      <c r="E39" s="22">
        <f>SUM(E22:E38)</f>
        <v>10613</v>
      </c>
      <c r="F39" s="22">
        <f>SUM(B39:E39)</f>
        <v>47239</v>
      </c>
    </row>
    <row r="40" spans="2:6" ht="12.75">
      <c r="B40" s="36"/>
      <c r="C40" s="36"/>
      <c r="D40" s="36"/>
      <c r="E40" s="36"/>
      <c r="F40" s="36"/>
    </row>
    <row r="41" spans="2:6" ht="12.75">
      <c r="B41" s="36"/>
      <c r="C41" s="36"/>
      <c r="D41" s="36"/>
      <c r="E41" s="36"/>
      <c r="F41" s="36"/>
    </row>
    <row r="43" ht="12.75">
      <c r="A43" s="73" t="s">
        <v>121</v>
      </c>
    </row>
    <row r="44" ht="12.75">
      <c r="A44" s="73" t="s">
        <v>262</v>
      </c>
    </row>
    <row r="45" ht="12.75">
      <c r="A45" s="73" t="s">
        <v>200</v>
      </c>
    </row>
    <row r="46" ht="12.75">
      <c r="A46" s="69"/>
    </row>
  </sheetData>
  <mergeCells count="1">
    <mergeCell ref="D8:E8"/>
  </mergeCells>
  <printOptions/>
  <pageMargins left="0.75" right="0.75" top="1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6"/>
  <sheetViews>
    <sheetView workbookViewId="0" topLeftCell="A159">
      <selection activeCell="B172" sqref="B172"/>
    </sheetView>
  </sheetViews>
  <sheetFormatPr defaultColWidth="9.140625" defaultRowHeight="12.75"/>
  <cols>
    <col min="1" max="1" width="3.140625" style="5" customWidth="1"/>
    <col min="2" max="2" width="39.00390625" style="5" customWidth="1"/>
    <col min="3" max="3" width="9.140625" style="5" customWidth="1"/>
    <col min="4" max="4" width="15.140625" style="5" customWidth="1"/>
    <col min="5" max="5" width="15.8515625" style="5" customWidth="1"/>
    <col min="6" max="6" width="3.421875" style="5" customWidth="1"/>
    <col min="7" max="7" width="17.7109375" style="5" customWidth="1"/>
    <col min="8" max="16384" width="9.140625" style="5" customWidth="1"/>
  </cols>
  <sheetData>
    <row r="1" ht="15.75">
      <c r="A1" s="1" t="s">
        <v>37</v>
      </c>
    </row>
    <row r="2" ht="14.25">
      <c r="A2" s="2" t="s">
        <v>38</v>
      </c>
    </row>
    <row r="3" ht="14.25">
      <c r="A3" s="2" t="s">
        <v>0</v>
      </c>
    </row>
    <row r="4" ht="15">
      <c r="A4" s="4"/>
    </row>
    <row r="5" ht="15">
      <c r="A5" s="4" t="s">
        <v>139</v>
      </c>
    </row>
    <row r="6" ht="15">
      <c r="A6" s="4"/>
    </row>
    <row r="7" spans="1:2" ht="15">
      <c r="A7" s="4">
        <v>1</v>
      </c>
      <c r="B7" s="4" t="s">
        <v>21</v>
      </c>
    </row>
    <row r="8" ht="15">
      <c r="A8" s="4"/>
    </row>
    <row r="9" spans="1:2" ht="15">
      <c r="A9" s="4"/>
      <c r="B9" s="5" t="s">
        <v>217</v>
      </c>
    </row>
    <row r="10" spans="1:2" ht="15">
      <c r="A10" s="4"/>
      <c r="B10" s="5" t="s">
        <v>218</v>
      </c>
    </row>
    <row r="11" spans="1:2" ht="15">
      <c r="A11" s="4"/>
      <c r="B11" s="5" t="s">
        <v>248</v>
      </c>
    </row>
    <row r="12" spans="1:2" ht="15">
      <c r="A12" s="4"/>
      <c r="B12" s="5" t="s">
        <v>219</v>
      </c>
    </row>
    <row r="13" spans="1:2" ht="15">
      <c r="A13" s="4"/>
      <c r="B13" s="5" t="s">
        <v>163</v>
      </c>
    </row>
    <row r="14" spans="1:2" ht="15">
      <c r="A14" s="4"/>
      <c r="B14" s="43"/>
    </row>
    <row r="15" spans="1:2" ht="15">
      <c r="A15" s="4"/>
      <c r="B15" s="43" t="s">
        <v>215</v>
      </c>
    </row>
    <row r="16" spans="1:2" ht="15">
      <c r="A16" s="4"/>
      <c r="B16" s="43" t="s">
        <v>216</v>
      </c>
    </row>
    <row r="17" spans="1:2" ht="15">
      <c r="A17" s="4"/>
      <c r="B17" s="43"/>
    </row>
    <row r="18" spans="1:2" ht="15">
      <c r="A18" s="4"/>
      <c r="B18" s="43" t="s">
        <v>220</v>
      </c>
    </row>
    <row r="19" spans="1:2" ht="15">
      <c r="A19" s="4"/>
      <c r="B19" s="43" t="s">
        <v>221</v>
      </c>
    </row>
    <row r="20" spans="1:2" ht="15">
      <c r="A20" s="4"/>
      <c r="B20" s="43" t="s">
        <v>163</v>
      </c>
    </row>
    <row r="21" ht="15">
      <c r="A21" s="4"/>
    </row>
    <row r="22" spans="1:2" ht="15">
      <c r="A22" s="4">
        <v>2</v>
      </c>
      <c r="B22" s="4" t="s">
        <v>107</v>
      </c>
    </row>
    <row r="23" ht="15">
      <c r="A23" s="4"/>
    </row>
    <row r="24" spans="1:2" ht="15">
      <c r="A24" s="4"/>
      <c r="B24" s="5" t="s">
        <v>140</v>
      </c>
    </row>
    <row r="25" spans="1:2" ht="15">
      <c r="A25" s="4"/>
      <c r="B25" s="5" t="s">
        <v>141</v>
      </c>
    </row>
    <row r="26" ht="15">
      <c r="A26" s="4"/>
    </row>
    <row r="27" spans="1:2" ht="15">
      <c r="A27" s="4">
        <v>3</v>
      </c>
      <c r="B27" s="4" t="s">
        <v>96</v>
      </c>
    </row>
    <row r="28" ht="15">
      <c r="A28" s="4"/>
    </row>
    <row r="29" spans="1:2" ht="15">
      <c r="A29" s="4"/>
      <c r="B29" s="5" t="s">
        <v>142</v>
      </c>
    </row>
    <row r="30" ht="15">
      <c r="A30" s="4"/>
    </row>
    <row r="31" spans="1:2" ht="15">
      <c r="A31" s="4">
        <v>4</v>
      </c>
      <c r="B31" s="4" t="s">
        <v>143</v>
      </c>
    </row>
    <row r="32" ht="15">
      <c r="A32" s="4"/>
    </row>
    <row r="33" spans="1:2" ht="15">
      <c r="A33" s="4"/>
      <c r="B33" s="5" t="s">
        <v>144</v>
      </c>
    </row>
    <row r="34" spans="1:2" ht="15">
      <c r="A34" s="4"/>
      <c r="B34" s="5" t="s">
        <v>162</v>
      </c>
    </row>
    <row r="35" ht="15">
      <c r="A35" s="4"/>
    </row>
    <row r="36" spans="1:2" ht="15">
      <c r="A36" s="4">
        <v>5</v>
      </c>
      <c r="B36" s="4" t="s">
        <v>145</v>
      </c>
    </row>
    <row r="37" ht="15">
      <c r="A37" s="4"/>
    </row>
    <row r="38" spans="1:2" ht="15">
      <c r="A38" s="4"/>
      <c r="B38" s="5" t="s">
        <v>150</v>
      </c>
    </row>
    <row r="39" spans="1:2" ht="15">
      <c r="A39" s="4"/>
      <c r="B39" s="5" t="s">
        <v>146</v>
      </c>
    </row>
    <row r="40" ht="15">
      <c r="A40" s="4"/>
    </row>
    <row r="41" spans="1:2" ht="15">
      <c r="A41" s="4">
        <v>6</v>
      </c>
      <c r="B41" s="4" t="s">
        <v>147</v>
      </c>
    </row>
    <row r="42" spans="1:2" ht="15">
      <c r="A42" s="4"/>
      <c r="B42" s="4"/>
    </row>
    <row r="43" spans="1:2" ht="15">
      <c r="A43" s="4"/>
      <c r="B43" s="5" t="s">
        <v>159</v>
      </c>
    </row>
    <row r="44" spans="1:2" ht="15">
      <c r="A44" s="4"/>
      <c r="B44" s="5" t="s">
        <v>161</v>
      </c>
    </row>
    <row r="45" ht="15">
      <c r="A45" s="4"/>
    </row>
    <row r="46" spans="1:2" ht="15">
      <c r="A46" s="4">
        <v>7</v>
      </c>
      <c r="B46" s="44" t="s">
        <v>24</v>
      </c>
    </row>
    <row r="47" spans="1:2" ht="15">
      <c r="A47" s="4"/>
      <c r="B47" s="43"/>
    </row>
    <row r="48" spans="1:2" ht="15">
      <c r="A48" s="4"/>
      <c r="B48" s="43" t="s">
        <v>197</v>
      </c>
    </row>
    <row r="49" ht="15">
      <c r="A49" s="4"/>
    </row>
    <row r="50" spans="1:7" ht="15">
      <c r="A50" s="4">
        <v>8</v>
      </c>
      <c r="B50" s="4" t="s">
        <v>23</v>
      </c>
      <c r="C50" s="4"/>
      <c r="D50" s="4"/>
      <c r="E50" s="4"/>
      <c r="F50" s="4"/>
      <c r="G50" s="4"/>
    </row>
    <row r="51" spans="1:7" ht="15">
      <c r="A51" s="4"/>
      <c r="B51" s="4"/>
      <c r="C51" s="4"/>
      <c r="D51" s="4"/>
      <c r="E51" s="4"/>
      <c r="F51" s="4"/>
      <c r="G51" s="4"/>
    </row>
    <row r="52" spans="1:7" ht="15">
      <c r="A52" s="4"/>
      <c r="B52" s="5" t="s">
        <v>165</v>
      </c>
      <c r="C52" s="4"/>
      <c r="D52" s="4"/>
      <c r="E52" s="4"/>
      <c r="F52" s="4"/>
      <c r="G52" s="4"/>
    </row>
    <row r="53" spans="1:7" ht="15">
      <c r="A53" s="4"/>
      <c r="B53" s="5" t="s">
        <v>148</v>
      </c>
      <c r="C53" s="4"/>
      <c r="D53" s="4"/>
      <c r="E53" s="4"/>
      <c r="F53" s="4"/>
      <c r="G53" s="4"/>
    </row>
    <row r="54" spans="1:7" ht="15">
      <c r="A54" s="4"/>
      <c r="B54" s="4"/>
      <c r="D54" s="52"/>
      <c r="E54" s="6"/>
      <c r="F54" s="6"/>
      <c r="G54" s="52"/>
    </row>
    <row r="55" spans="1:2" ht="15">
      <c r="A55" s="4">
        <v>9</v>
      </c>
      <c r="B55" s="4" t="s">
        <v>93</v>
      </c>
    </row>
    <row r="56" ht="15">
      <c r="A56" s="4"/>
    </row>
    <row r="57" spans="1:2" ht="15">
      <c r="A57" s="4"/>
      <c r="B57" s="5" t="s">
        <v>101</v>
      </c>
    </row>
    <row r="58" spans="1:2" ht="15">
      <c r="A58" s="4"/>
      <c r="B58" s="5" t="s">
        <v>94</v>
      </c>
    </row>
    <row r="59" ht="15">
      <c r="A59" s="4"/>
    </row>
    <row r="60" spans="1:2" ht="15">
      <c r="A60" s="4">
        <v>10</v>
      </c>
      <c r="B60" s="4" t="s">
        <v>97</v>
      </c>
    </row>
    <row r="61" ht="15">
      <c r="A61" s="4"/>
    </row>
    <row r="62" spans="1:2" ht="15">
      <c r="A62" s="4"/>
      <c r="B62" s="5" t="s">
        <v>102</v>
      </c>
    </row>
    <row r="63" spans="1:2" ht="15">
      <c r="A63" s="4"/>
      <c r="B63" s="5" t="s">
        <v>194</v>
      </c>
    </row>
    <row r="64" ht="15">
      <c r="A64" s="4"/>
    </row>
    <row r="65" spans="1:2" ht="15">
      <c r="A65" s="4">
        <v>11</v>
      </c>
      <c r="B65" s="4" t="s">
        <v>98</v>
      </c>
    </row>
    <row r="66" ht="15">
      <c r="A66" s="4"/>
    </row>
    <row r="67" spans="1:2" ht="15">
      <c r="A67" s="4"/>
      <c r="B67" s="5" t="s">
        <v>160</v>
      </c>
    </row>
    <row r="68" ht="15">
      <c r="A68" s="4"/>
    </row>
    <row r="69" spans="1:2" ht="15">
      <c r="A69" s="4">
        <v>12</v>
      </c>
      <c r="B69" s="4" t="s">
        <v>95</v>
      </c>
    </row>
    <row r="70" ht="15">
      <c r="A70" s="4"/>
    </row>
    <row r="71" spans="1:2" ht="15">
      <c r="A71" s="4"/>
      <c r="B71" s="5" t="s">
        <v>108</v>
      </c>
    </row>
    <row r="72" ht="15">
      <c r="A72" s="4"/>
    </row>
    <row r="73" spans="1:3" ht="15">
      <c r="A73" s="4">
        <v>13</v>
      </c>
      <c r="B73" s="4" t="s">
        <v>65</v>
      </c>
      <c r="C73" s="4"/>
    </row>
    <row r="75" ht="14.25">
      <c r="B75" s="5" t="s">
        <v>204</v>
      </c>
    </row>
    <row r="76" ht="14.25">
      <c r="B76" s="5" t="s">
        <v>249</v>
      </c>
    </row>
    <row r="77" ht="14.25">
      <c r="B77" s="5" t="s">
        <v>253</v>
      </c>
    </row>
    <row r="78" ht="14.25">
      <c r="B78" s="5" t="s">
        <v>254</v>
      </c>
    </row>
    <row r="79" ht="14.25">
      <c r="B79" s="5" t="s">
        <v>255</v>
      </c>
    </row>
    <row r="81" ht="14.25">
      <c r="B81" s="5" t="s">
        <v>252</v>
      </c>
    </row>
    <row r="82" ht="14.25">
      <c r="B82" s="5" t="s">
        <v>256</v>
      </c>
    </row>
    <row r="83" ht="14.25">
      <c r="B83" s="5" t="s">
        <v>264</v>
      </c>
    </row>
    <row r="84" ht="14.25">
      <c r="B84" s="5" t="s">
        <v>257</v>
      </c>
    </row>
    <row r="86" ht="14.25">
      <c r="B86" s="5" t="s">
        <v>258</v>
      </c>
    </row>
    <row r="87" ht="14.25">
      <c r="B87" s="5" t="s">
        <v>229</v>
      </c>
    </row>
    <row r="88" ht="14.25">
      <c r="B88" s="5" t="s">
        <v>205</v>
      </c>
    </row>
    <row r="89" ht="14.25">
      <c r="B89" s="5" t="s">
        <v>206</v>
      </c>
    </row>
    <row r="90" ht="14.25">
      <c r="B90" s="5" t="s">
        <v>207</v>
      </c>
    </row>
    <row r="92" ht="14.25">
      <c r="B92" s="5" t="s">
        <v>236</v>
      </c>
    </row>
    <row r="93" ht="14.25">
      <c r="B93" s="5" t="s">
        <v>225</v>
      </c>
    </row>
    <row r="95" ht="14.25">
      <c r="B95" s="5" t="s">
        <v>230</v>
      </c>
    </row>
    <row r="96" ht="14.25">
      <c r="B96" s="5" t="s">
        <v>231</v>
      </c>
    </row>
    <row r="97" ht="14.25">
      <c r="B97" s="5" t="s">
        <v>208</v>
      </c>
    </row>
    <row r="99" spans="1:2" ht="15">
      <c r="A99" s="4">
        <v>14</v>
      </c>
      <c r="B99" s="4" t="s">
        <v>66</v>
      </c>
    </row>
    <row r="100" spans="1:2" ht="15">
      <c r="A100" s="4"/>
      <c r="B100" s="4"/>
    </row>
    <row r="101" spans="1:2" ht="15">
      <c r="A101" s="4"/>
      <c r="B101" s="5" t="s">
        <v>250</v>
      </c>
    </row>
    <row r="102" spans="1:2" ht="15">
      <c r="A102" s="4"/>
      <c r="B102" s="5" t="s">
        <v>232</v>
      </c>
    </row>
    <row r="103" spans="1:2" ht="15">
      <c r="A103" s="4"/>
      <c r="B103" s="5" t="s">
        <v>201</v>
      </c>
    </row>
    <row r="104" spans="1:2" ht="15">
      <c r="A104" s="4"/>
      <c r="B104" s="5" t="s">
        <v>202</v>
      </c>
    </row>
    <row r="105" spans="1:2" ht="15">
      <c r="A105" s="4"/>
      <c r="B105" s="5" t="s">
        <v>233</v>
      </c>
    </row>
    <row r="106" spans="1:2" ht="15">
      <c r="A106" s="4"/>
      <c r="B106" s="5" t="s">
        <v>203</v>
      </c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spans="1:2" ht="15">
      <c r="A113" s="4">
        <v>15</v>
      </c>
      <c r="B113" s="4" t="s">
        <v>109</v>
      </c>
    </row>
    <row r="115" ht="14.25">
      <c r="B115" s="5" t="s">
        <v>209</v>
      </c>
    </row>
    <row r="116" ht="14.25">
      <c r="B116" s="103" t="s">
        <v>226</v>
      </c>
    </row>
    <row r="117" ht="14.25">
      <c r="B117" s="103" t="s">
        <v>251</v>
      </c>
    </row>
    <row r="118" ht="14.25">
      <c r="B118" s="103" t="s">
        <v>210</v>
      </c>
    </row>
    <row r="119" ht="12.75">
      <c r="B119" s="104"/>
    </row>
    <row r="120" ht="14.25">
      <c r="B120" s="103" t="s">
        <v>234</v>
      </c>
    </row>
    <row r="121" ht="14.25">
      <c r="B121" s="103" t="s">
        <v>211</v>
      </c>
    </row>
    <row r="122" ht="14.25">
      <c r="B122" s="103" t="s">
        <v>212</v>
      </c>
    </row>
    <row r="124" ht="14.25">
      <c r="B124" s="5" t="s">
        <v>227</v>
      </c>
    </row>
    <row r="125" ht="14.25">
      <c r="B125" s="5" t="s">
        <v>213</v>
      </c>
    </row>
    <row r="127" spans="1:2" ht="15">
      <c r="A127" s="4">
        <v>16</v>
      </c>
      <c r="B127" s="4" t="s">
        <v>67</v>
      </c>
    </row>
    <row r="128" spans="1:2" ht="15">
      <c r="A128" s="4"/>
      <c r="B128" s="4"/>
    </row>
    <row r="129" spans="1:2" ht="15">
      <c r="A129" s="4"/>
      <c r="B129" s="5" t="s">
        <v>164</v>
      </c>
    </row>
    <row r="130" spans="1:2" ht="15">
      <c r="A130" s="4"/>
      <c r="B130" s="5" t="s">
        <v>163</v>
      </c>
    </row>
    <row r="131" ht="15">
      <c r="A131" s="4"/>
    </row>
    <row r="132" spans="1:2" ht="15">
      <c r="A132" s="4">
        <v>17</v>
      </c>
      <c r="B132" s="4" t="s">
        <v>8</v>
      </c>
    </row>
    <row r="133" spans="1:2" ht="15">
      <c r="A133" s="4"/>
      <c r="B133" s="4"/>
    </row>
    <row r="134" ht="14.25">
      <c r="B134" s="5" t="s">
        <v>173</v>
      </c>
    </row>
    <row r="136" spans="4:7" ht="15">
      <c r="D136" s="17"/>
      <c r="E136" s="51" t="s">
        <v>27</v>
      </c>
      <c r="F136" s="51"/>
      <c r="G136" s="51" t="s">
        <v>26</v>
      </c>
    </row>
    <row r="137" spans="4:7" ht="15">
      <c r="D137" s="17"/>
      <c r="E137" s="65" t="s">
        <v>193</v>
      </c>
      <c r="F137" s="51"/>
      <c r="G137" s="65" t="s">
        <v>193</v>
      </c>
    </row>
    <row r="138" spans="4:7" ht="15">
      <c r="D138" s="17"/>
      <c r="E138" s="51" t="s">
        <v>28</v>
      </c>
      <c r="F138" s="51"/>
      <c r="G138" s="51" t="s">
        <v>28</v>
      </c>
    </row>
    <row r="139" spans="4:7" ht="15">
      <c r="D139" s="17"/>
      <c r="E139" s="51"/>
      <c r="F139" s="51"/>
      <c r="G139" s="51"/>
    </row>
    <row r="140" spans="2:7" ht="15">
      <c r="B140" s="5" t="s">
        <v>29</v>
      </c>
      <c r="D140" s="17"/>
      <c r="E140" s="67">
        <v>28</v>
      </c>
      <c r="F140" s="67"/>
      <c r="G140" s="67">
        <v>148.873</v>
      </c>
    </row>
    <row r="141" spans="2:7" ht="14.25">
      <c r="B141" s="5" t="s">
        <v>174</v>
      </c>
      <c r="E141" s="7">
        <v>28</v>
      </c>
      <c r="F141" s="7"/>
      <c r="G141" s="7">
        <v>260</v>
      </c>
    </row>
    <row r="142" spans="2:7" ht="15" thickBot="1">
      <c r="B142" s="5" t="s">
        <v>58</v>
      </c>
      <c r="D142" s="18"/>
      <c r="E142" s="66">
        <f>SUM(E140:E141)</f>
        <v>56</v>
      </c>
      <c r="F142" s="7"/>
      <c r="G142" s="66">
        <f>SUM(G140:G141)</f>
        <v>408.873</v>
      </c>
    </row>
    <row r="143" spans="1:7" s="4" customFormat="1" ht="15.75" thickTop="1">
      <c r="A143" s="4" t="s">
        <v>58</v>
      </c>
      <c r="B143" s="5"/>
      <c r="C143" s="5"/>
      <c r="D143" s="18"/>
      <c r="E143" s="60"/>
      <c r="F143" s="60"/>
      <c r="G143" s="7"/>
    </row>
    <row r="144" ht="14.25">
      <c r="B144" s="5" t="s">
        <v>156</v>
      </c>
    </row>
    <row r="145" ht="14.25">
      <c r="B145" s="5" t="s">
        <v>157</v>
      </c>
    </row>
    <row r="146" ht="14.25">
      <c r="B146" s="5" t="s">
        <v>158</v>
      </c>
    </row>
    <row r="147" ht="14.25">
      <c r="B147" s="68"/>
    </row>
    <row r="149" spans="1:8" ht="15">
      <c r="A149" s="4">
        <v>18</v>
      </c>
      <c r="B149" s="4" t="s">
        <v>99</v>
      </c>
      <c r="C149" s="4"/>
      <c r="D149" s="4"/>
      <c r="E149" s="4"/>
      <c r="F149" s="4"/>
      <c r="G149" s="4"/>
      <c r="H149" s="4"/>
    </row>
    <row r="151" ht="14.25">
      <c r="B151" s="5" t="s">
        <v>192</v>
      </c>
    </row>
    <row r="153" spans="1:7" ht="15">
      <c r="A153" s="4">
        <v>19</v>
      </c>
      <c r="B153" s="4" t="s">
        <v>100</v>
      </c>
      <c r="C153" s="4"/>
      <c r="D153" s="4"/>
      <c r="E153" s="4"/>
      <c r="F153" s="4"/>
      <c r="G153" s="4"/>
    </row>
    <row r="155" ht="14.25">
      <c r="B155" s="5" t="s">
        <v>191</v>
      </c>
    </row>
    <row r="166" spans="1:7" ht="15">
      <c r="A166" s="74">
        <v>20</v>
      </c>
      <c r="B166" s="117" t="s">
        <v>48</v>
      </c>
      <c r="C166" s="118"/>
      <c r="D166" s="118"/>
      <c r="E166" s="118"/>
      <c r="F166" s="118"/>
      <c r="G166" s="118"/>
    </row>
    <row r="167" spans="1:7" ht="15">
      <c r="A167" s="75"/>
      <c r="B167" s="75"/>
      <c r="C167" s="76"/>
      <c r="D167" s="76"/>
      <c r="E167" s="76"/>
      <c r="F167" s="76"/>
      <c r="G167" s="76"/>
    </row>
    <row r="168" spans="1:7" ht="15">
      <c r="A168" s="75"/>
      <c r="B168" s="119" t="s">
        <v>214</v>
      </c>
      <c r="C168" s="119"/>
      <c r="D168" s="119"/>
      <c r="E168" s="119"/>
      <c r="F168" s="119"/>
      <c r="G168" s="119"/>
    </row>
    <row r="169" spans="1:7" ht="15">
      <c r="A169" s="75"/>
      <c r="B169" s="119" t="s">
        <v>59</v>
      </c>
      <c r="C169" s="119"/>
      <c r="D169" s="77"/>
      <c r="E169" s="77"/>
      <c r="F169" s="77"/>
      <c r="G169" s="77"/>
    </row>
    <row r="170" spans="1:7" ht="15">
      <c r="A170" s="75"/>
      <c r="B170" s="75"/>
      <c r="C170" s="76"/>
      <c r="D170" s="76"/>
      <c r="E170" s="76"/>
      <c r="F170" s="76"/>
      <c r="G170" s="76"/>
    </row>
    <row r="171" spans="1:7" ht="15">
      <c r="A171" s="75"/>
      <c r="B171" s="78" t="s">
        <v>171</v>
      </c>
      <c r="C171" s="78"/>
      <c r="D171" s="78"/>
      <c r="E171" s="78"/>
      <c r="F171" s="78"/>
      <c r="G171" s="78"/>
    </row>
    <row r="172" spans="1:7" ht="15">
      <c r="A172" s="75"/>
      <c r="B172" s="78" t="s">
        <v>113</v>
      </c>
      <c r="C172" s="78"/>
      <c r="D172" s="78"/>
      <c r="E172" s="78"/>
      <c r="F172" s="78"/>
      <c r="G172" s="78"/>
    </row>
    <row r="173" spans="1:7" ht="15">
      <c r="A173" s="75"/>
      <c r="B173" s="78" t="s">
        <v>114</v>
      </c>
      <c r="C173" s="78"/>
      <c r="D173" s="78"/>
      <c r="E173" s="78"/>
      <c r="F173" s="78"/>
      <c r="G173" s="78"/>
    </row>
    <row r="174" spans="1:7" ht="15">
      <c r="A174" s="75"/>
      <c r="B174" s="75"/>
      <c r="C174" s="76"/>
      <c r="D174" s="76"/>
      <c r="E174" s="76"/>
      <c r="F174" s="76"/>
      <c r="G174" s="76"/>
    </row>
    <row r="175" spans="1:7" ht="15">
      <c r="A175" s="75"/>
      <c r="B175" s="120" t="s">
        <v>49</v>
      </c>
      <c r="C175" s="120"/>
      <c r="D175" s="70" t="s">
        <v>52</v>
      </c>
      <c r="E175" s="71" t="s">
        <v>55</v>
      </c>
      <c r="F175" s="72"/>
      <c r="G175" s="70" t="s">
        <v>55</v>
      </c>
    </row>
    <row r="176" spans="1:7" ht="15">
      <c r="A176" s="75"/>
      <c r="B176" s="79"/>
      <c r="C176" s="80"/>
      <c r="D176" s="81" t="s">
        <v>53</v>
      </c>
      <c r="E176" s="82" t="s">
        <v>56</v>
      </c>
      <c r="F176" s="83"/>
      <c r="G176" s="81" t="s">
        <v>57</v>
      </c>
    </row>
    <row r="177" spans="1:7" ht="15">
      <c r="A177" s="75"/>
      <c r="B177" s="79"/>
      <c r="C177" s="80"/>
      <c r="D177" s="81" t="s">
        <v>54</v>
      </c>
      <c r="E177" s="84" t="s">
        <v>193</v>
      </c>
      <c r="F177" s="83"/>
      <c r="G177" s="102" t="s">
        <v>193</v>
      </c>
    </row>
    <row r="178" spans="1:7" ht="15">
      <c r="A178" s="75"/>
      <c r="B178" s="85"/>
      <c r="C178" s="86"/>
      <c r="D178" s="87" t="s">
        <v>20</v>
      </c>
      <c r="E178" s="88" t="s">
        <v>20</v>
      </c>
      <c r="F178" s="89"/>
      <c r="G178" s="87" t="s">
        <v>20</v>
      </c>
    </row>
    <row r="179" spans="1:7" ht="15">
      <c r="A179" s="75"/>
      <c r="B179" s="90" t="s">
        <v>60</v>
      </c>
      <c r="C179" s="91"/>
      <c r="D179" s="92">
        <v>1000</v>
      </c>
      <c r="E179" s="93">
        <v>37.5712</v>
      </c>
      <c r="F179" s="94"/>
      <c r="G179" s="94">
        <f aca="true" t="shared" si="0" ref="G179:G184">+D179-E179</f>
        <v>962.4288</v>
      </c>
    </row>
    <row r="180" spans="1:7" ht="15">
      <c r="A180" s="75"/>
      <c r="B180" s="115" t="s">
        <v>263</v>
      </c>
      <c r="C180" s="116"/>
      <c r="D180" s="92">
        <v>2000</v>
      </c>
      <c r="E180" s="93">
        <f>297.502+118+161.23+74.8+78.7+9+57.9-11.3+11.8+34.7283</f>
        <v>832.3602999999999</v>
      </c>
      <c r="F180" s="94"/>
      <c r="G180" s="94">
        <f t="shared" si="0"/>
        <v>1167.6397000000002</v>
      </c>
    </row>
    <row r="181" spans="1:7" ht="15">
      <c r="A181" s="75"/>
      <c r="B181" s="115" t="s">
        <v>50</v>
      </c>
      <c r="C181" s="116"/>
      <c r="D181" s="92">
        <v>2000</v>
      </c>
      <c r="E181" s="93">
        <f>22+86+35.98483+112.81738+326.39906+307.66332</f>
        <v>890.86459</v>
      </c>
      <c r="F181" s="94"/>
      <c r="G181" s="94">
        <f t="shared" si="0"/>
        <v>1109.1354099999999</v>
      </c>
    </row>
    <row r="182" spans="1:7" ht="15">
      <c r="A182" s="75"/>
      <c r="B182" s="115" t="s">
        <v>51</v>
      </c>
      <c r="C182" s="116"/>
      <c r="D182" s="95">
        <v>1000</v>
      </c>
      <c r="E182" s="93">
        <f>21.794+505+24.873+5.72488+27.15448+26.15568+13.74435+48.78</f>
        <v>673.22639</v>
      </c>
      <c r="F182" s="94"/>
      <c r="G182" s="94">
        <f t="shared" si="0"/>
        <v>326.77360999999996</v>
      </c>
    </row>
    <row r="183" spans="1:7" ht="15">
      <c r="A183" s="75"/>
      <c r="B183" s="90" t="s">
        <v>61</v>
      </c>
      <c r="C183" s="91"/>
      <c r="D183" s="95">
        <v>3830</v>
      </c>
      <c r="E183" s="93">
        <v>4329</v>
      </c>
      <c r="F183" s="94"/>
      <c r="G183" s="94">
        <f t="shared" si="0"/>
        <v>-499</v>
      </c>
    </row>
    <row r="184" spans="1:7" ht="15">
      <c r="A184" s="75"/>
      <c r="B184" s="90" t="s">
        <v>62</v>
      </c>
      <c r="C184" s="91"/>
      <c r="D184" s="95">
        <v>2000</v>
      </c>
      <c r="E184" s="93">
        <v>1501</v>
      </c>
      <c r="F184" s="94"/>
      <c r="G184" s="94">
        <f t="shared" si="0"/>
        <v>499</v>
      </c>
    </row>
    <row r="185" spans="1:7" ht="15">
      <c r="A185" s="75"/>
      <c r="B185" s="96" t="s">
        <v>19</v>
      </c>
      <c r="C185" s="91"/>
      <c r="D185" s="97">
        <f>SUM(D179:D184)</f>
        <v>11830</v>
      </c>
      <c r="E185" s="98">
        <f>SUM(E179:E184)</f>
        <v>8264.02248</v>
      </c>
      <c r="F185" s="99"/>
      <c r="G185" s="100">
        <f>SUM(G179:G184)</f>
        <v>3565.9775200000004</v>
      </c>
    </row>
    <row r="186" spans="1:7" ht="15">
      <c r="A186" s="75"/>
      <c r="B186" s="101"/>
      <c r="C186" s="76"/>
      <c r="D186" s="76"/>
      <c r="E186" s="76"/>
      <c r="F186" s="76"/>
      <c r="G186" s="76"/>
    </row>
    <row r="187" spans="1:7" ht="15">
      <c r="A187" s="75"/>
      <c r="B187" s="78" t="s">
        <v>119</v>
      </c>
      <c r="C187" s="76"/>
      <c r="D187" s="76"/>
      <c r="E187" s="76"/>
      <c r="F187" s="76"/>
      <c r="G187" s="76"/>
    </row>
    <row r="188" spans="1:7" ht="15">
      <c r="A188" s="75"/>
      <c r="B188" s="78" t="s">
        <v>120</v>
      </c>
      <c r="C188" s="76"/>
      <c r="D188" s="76"/>
      <c r="E188" s="76"/>
      <c r="F188" s="76"/>
      <c r="G188" s="76"/>
    </row>
    <row r="189" spans="1:7" ht="15">
      <c r="A189" s="41"/>
      <c r="B189" s="43"/>
      <c r="C189" s="42"/>
      <c r="D189" s="42"/>
      <c r="E189" s="42"/>
      <c r="F189" s="42"/>
      <c r="G189" s="42"/>
    </row>
    <row r="190" spans="1:7" ht="15">
      <c r="A190" s="4">
        <v>21</v>
      </c>
      <c r="B190" s="4" t="s">
        <v>22</v>
      </c>
      <c r="C190" s="42"/>
      <c r="D190" s="42"/>
      <c r="E190" s="42"/>
      <c r="F190" s="42"/>
      <c r="G190" s="42"/>
    </row>
    <row r="191" spans="1:7" ht="15">
      <c r="A191" s="41"/>
      <c r="B191" s="43"/>
      <c r="C191" s="42"/>
      <c r="D191" s="42"/>
      <c r="E191" s="42"/>
      <c r="F191" s="42"/>
      <c r="G191" s="42"/>
    </row>
    <row r="192" spans="1:7" ht="15">
      <c r="A192" s="41"/>
      <c r="B192" s="43" t="s">
        <v>152</v>
      </c>
      <c r="C192" s="42"/>
      <c r="D192" s="42"/>
      <c r="E192" s="42"/>
      <c r="F192" s="42"/>
      <c r="G192" s="42"/>
    </row>
    <row r="193" spans="1:7" ht="15">
      <c r="A193" s="41"/>
      <c r="B193" s="43" t="s">
        <v>190</v>
      </c>
      <c r="C193" s="42"/>
      <c r="D193" s="42"/>
      <c r="E193" s="42"/>
      <c r="F193" s="42"/>
      <c r="G193" s="42"/>
    </row>
    <row r="195" spans="1:2" ht="15">
      <c r="A195" s="4">
        <v>22</v>
      </c>
      <c r="B195" s="44" t="s">
        <v>63</v>
      </c>
    </row>
    <row r="196" ht="14.25">
      <c r="B196" s="43"/>
    </row>
    <row r="197" ht="14.25">
      <c r="B197" s="43" t="s">
        <v>103</v>
      </c>
    </row>
    <row r="198" ht="14.25">
      <c r="B198" s="43" t="s">
        <v>104</v>
      </c>
    </row>
    <row r="200" spans="1:2" ht="15">
      <c r="A200" s="17">
        <v>23</v>
      </c>
      <c r="B200" s="44" t="s">
        <v>64</v>
      </c>
    </row>
    <row r="201" ht="15">
      <c r="B201" s="44"/>
    </row>
    <row r="202" ht="14.25">
      <c r="B202" s="43" t="s">
        <v>189</v>
      </c>
    </row>
    <row r="204" spans="1:3" ht="15">
      <c r="A204" s="17">
        <v>24</v>
      </c>
      <c r="B204" s="44" t="s">
        <v>175</v>
      </c>
      <c r="C204" s="42"/>
    </row>
    <row r="206" ht="14.25">
      <c r="B206" s="5" t="s">
        <v>188</v>
      </c>
    </row>
    <row r="207" ht="14.25">
      <c r="B207" s="5" t="s">
        <v>223</v>
      </c>
    </row>
    <row r="208" ht="14.25">
      <c r="B208" s="5" t="s">
        <v>224</v>
      </c>
    </row>
    <row r="219" spans="1:7" ht="15">
      <c r="A219" s="17">
        <v>25</v>
      </c>
      <c r="B219" s="44" t="s">
        <v>68</v>
      </c>
      <c r="C219" s="42"/>
      <c r="D219" s="42"/>
      <c r="E219" s="42"/>
      <c r="F219" s="42"/>
      <c r="G219" s="42"/>
    </row>
    <row r="220" spans="1:7" ht="15">
      <c r="A220" s="17"/>
      <c r="B220" s="44"/>
      <c r="C220" s="42"/>
      <c r="D220" s="42"/>
      <c r="E220" s="42"/>
      <c r="F220" s="42"/>
      <c r="G220" s="42"/>
    </row>
    <row r="221" spans="1:7" ht="15">
      <c r="A221" s="41"/>
      <c r="B221" s="43" t="s">
        <v>235</v>
      </c>
      <c r="C221" s="42"/>
      <c r="D221" s="42"/>
      <c r="E221" s="42"/>
      <c r="F221" s="42"/>
      <c r="G221" s="42"/>
    </row>
    <row r="222" spans="1:7" ht="15">
      <c r="A222" s="41"/>
      <c r="B222" s="43" t="s">
        <v>228</v>
      </c>
      <c r="C222" s="42"/>
      <c r="D222" s="42"/>
      <c r="E222" s="42"/>
      <c r="F222" s="42"/>
      <c r="G222" s="42"/>
    </row>
    <row r="223" spans="1:7" ht="15">
      <c r="A223" s="41"/>
      <c r="B223" s="43"/>
      <c r="C223" s="42"/>
      <c r="D223" s="42" t="s">
        <v>58</v>
      </c>
      <c r="E223" s="46" t="s">
        <v>117</v>
      </c>
      <c r="F223" s="42"/>
      <c r="G223" s="46" t="s">
        <v>195</v>
      </c>
    </row>
    <row r="224" spans="1:7" ht="15">
      <c r="A224" s="41"/>
      <c r="B224" s="45"/>
      <c r="C224" s="42"/>
      <c r="D224" s="42"/>
      <c r="E224" s="46" t="s">
        <v>105</v>
      </c>
      <c r="F224" s="46"/>
      <c r="G224" s="46" t="s">
        <v>105</v>
      </c>
    </row>
    <row r="225" spans="1:7" ht="15">
      <c r="A225" s="41"/>
      <c r="B225" s="43"/>
      <c r="C225" s="42"/>
      <c r="D225" s="42"/>
      <c r="E225" s="53" t="s">
        <v>193</v>
      </c>
      <c r="F225" s="46"/>
      <c r="G225" s="53" t="s">
        <v>193</v>
      </c>
    </row>
    <row r="226" spans="1:7" ht="15">
      <c r="A226" s="41"/>
      <c r="B226" s="44"/>
      <c r="C226" s="42"/>
      <c r="D226" s="42"/>
      <c r="E226" s="32" t="s">
        <v>4</v>
      </c>
      <c r="F226" s="42"/>
      <c r="G226" s="32" t="s">
        <v>4</v>
      </c>
    </row>
    <row r="227" spans="1:7" ht="15">
      <c r="A227" s="41"/>
      <c r="B227" s="48"/>
      <c r="C227" s="42"/>
      <c r="D227" s="42"/>
      <c r="E227" s="42"/>
      <c r="F227" s="42"/>
      <c r="G227" s="42"/>
    </row>
    <row r="228" spans="1:7" ht="15">
      <c r="A228" s="41"/>
      <c r="B228" s="43" t="s">
        <v>106</v>
      </c>
      <c r="C228" s="42"/>
      <c r="D228" s="42"/>
      <c r="E228" s="55">
        <v>-618</v>
      </c>
      <c r="F228" s="55"/>
      <c r="G228" s="55">
        <v>494.378</v>
      </c>
    </row>
    <row r="229" spans="1:4" ht="15">
      <c r="A229" s="41"/>
      <c r="B229" s="47" t="s">
        <v>58</v>
      </c>
      <c r="C229" s="42"/>
      <c r="D229" s="42"/>
    </row>
    <row r="230" spans="1:7" ht="15">
      <c r="A230" s="41"/>
      <c r="B230" s="47"/>
      <c r="C230" s="42"/>
      <c r="D230" s="42"/>
      <c r="E230" s="54" t="s">
        <v>112</v>
      </c>
      <c r="F230" s="42"/>
      <c r="G230" s="54" t="s">
        <v>112</v>
      </c>
    </row>
    <row r="231" spans="1:7" ht="15">
      <c r="A231" s="41"/>
      <c r="B231" s="43" t="s">
        <v>172</v>
      </c>
      <c r="C231" s="42"/>
      <c r="D231" s="42"/>
      <c r="E231" s="56">
        <v>40000</v>
      </c>
      <c r="F231" s="55"/>
      <c r="G231" s="55">
        <v>40000</v>
      </c>
    </row>
    <row r="232" spans="1:7" ht="15">
      <c r="A232" s="41"/>
      <c r="B232" s="43"/>
      <c r="C232" s="42"/>
      <c r="D232" s="42"/>
      <c r="E232" s="42"/>
      <c r="F232" s="42"/>
      <c r="G232" s="42"/>
    </row>
    <row r="233" spans="1:7" ht="15">
      <c r="A233" s="41"/>
      <c r="B233" s="43" t="s">
        <v>222</v>
      </c>
      <c r="C233" s="42"/>
      <c r="D233" s="42"/>
      <c r="E233" s="61">
        <v>-1.54</v>
      </c>
      <c r="F233" s="42"/>
      <c r="G233" s="61">
        <f>+G228/G231*100</f>
        <v>1.2359449999999998</v>
      </c>
    </row>
    <row r="234" spans="1:7" ht="15">
      <c r="A234" s="41"/>
      <c r="B234" s="43"/>
      <c r="C234" s="42"/>
      <c r="D234" s="42"/>
      <c r="E234" s="42"/>
      <c r="F234" s="42"/>
      <c r="G234" s="42"/>
    </row>
    <row r="235" spans="1:7" ht="15">
      <c r="A235" s="41"/>
      <c r="B235" s="43"/>
      <c r="C235" s="42"/>
      <c r="D235" s="42"/>
      <c r="E235" s="42"/>
      <c r="F235" s="42"/>
      <c r="G235" s="42"/>
    </row>
    <row r="236" spans="1:7" ht="15">
      <c r="A236" s="41"/>
      <c r="B236" s="43"/>
      <c r="C236" s="42"/>
      <c r="D236" s="42"/>
      <c r="E236" s="42"/>
      <c r="F236" s="42"/>
      <c r="G236" s="42"/>
    </row>
    <row r="237" spans="1:7" ht="15">
      <c r="A237" s="41"/>
      <c r="B237" s="43"/>
      <c r="C237" s="42"/>
      <c r="D237" s="42"/>
      <c r="E237" s="42"/>
      <c r="F237" s="42"/>
      <c r="G237" s="42"/>
    </row>
    <row r="238" spans="1:7" ht="15">
      <c r="A238" s="41"/>
      <c r="B238" s="43"/>
      <c r="C238" s="42"/>
      <c r="D238" s="42"/>
      <c r="E238" s="42"/>
      <c r="F238" s="42"/>
      <c r="G238" s="42"/>
    </row>
    <row r="239" spans="1:7" ht="15">
      <c r="A239" s="41"/>
      <c r="B239" s="43"/>
      <c r="C239" s="42"/>
      <c r="D239" s="42"/>
      <c r="E239" s="42"/>
      <c r="F239" s="42"/>
      <c r="G239" s="42"/>
    </row>
    <row r="240" spans="1:7" ht="15">
      <c r="A240" s="41"/>
      <c r="B240" s="43"/>
      <c r="C240" s="42"/>
      <c r="D240" s="42"/>
      <c r="E240" s="42"/>
      <c r="F240" s="42"/>
      <c r="G240" s="42"/>
    </row>
    <row r="241" spans="1:7" ht="15">
      <c r="A241" s="41"/>
      <c r="B241" s="43"/>
      <c r="C241" s="42"/>
      <c r="D241" s="42"/>
      <c r="E241" s="42"/>
      <c r="F241" s="42"/>
      <c r="G241" s="42"/>
    </row>
    <row r="242" spans="1:7" ht="15">
      <c r="A242" s="41"/>
      <c r="B242" s="43"/>
      <c r="C242" s="42"/>
      <c r="D242" s="42"/>
      <c r="E242" s="42"/>
      <c r="F242" s="42"/>
      <c r="G242" s="42"/>
    </row>
    <row r="243" spans="1:7" ht="15">
      <c r="A243" s="41"/>
      <c r="B243" s="43"/>
      <c r="C243" s="42"/>
      <c r="D243" s="42"/>
      <c r="E243" s="42"/>
      <c r="F243" s="42"/>
      <c r="G243" s="42"/>
    </row>
    <row r="244" spans="1:7" ht="15">
      <c r="A244" s="41"/>
      <c r="B244" s="43"/>
      <c r="C244" s="42"/>
      <c r="D244" s="42"/>
      <c r="E244" s="42"/>
      <c r="F244" s="42"/>
      <c r="G244" s="42"/>
    </row>
    <row r="246" ht="15">
      <c r="A246" s="4" t="s">
        <v>25</v>
      </c>
    </row>
    <row r="247" ht="15">
      <c r="A247" s="4"/>
    </row>
    <row r="248" ht="15">
      <c r="A248" s="4"/>
    </row>
    <row r="249" ht="15">
      <c r="A249" s="4"/>
    </row>
    <row r="250" ht="15">
      <c r="A250" s="4"/>
    </row>
    <row r="251" ht="15">
      <c r="A251" s="4"/>
    </row>
    <row r="252" ht="15">
      <c r="A252" s="4"/>
    </row>
    <row r="253" ht="15">
      <c r="A253" s="4" t="s">
        <v>110</v>
      </c>
    </row>
    <row r="254" ht="15">
      <c r="A254" s="4" t="s">
        <v>111</v>
      </c>
    </row>
    <row r="256" ht="15">
      <c r="A256" s="64" t="s">
        <v>196</v>
      </c>
    </row>
  </sheetData>
  <mergeCells count="7">
    <mergeCell ref="B180:C180"/>
    <mergeCell ref="B181:C181"/>
    <mergeCell ref="B182:C182"/>
    <mergeCell ref="B166:G166"/>
    <mergeCell ref="B168:G168"/>
    <mergeCell ref="B169:C169"/>
    <mergeCell ref="B175:C175"/>
  </mergeCells>
  <printOptions/>
  <pageMargins left="0.43" right="0.5" top="0.5" bottom="0.5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SDKM</cp:lastModifiedBy>
  <cp:lastPrinted>2003-05-09T04:46:34Z</cp:lastPrinted>
  <dcterms:created xsi:type="dcterms:W3CDTF">2002-10-11T01:52:42Z</dcterms:created>
  <dcterms:modified xsi:type="dcterms:W3CDTF">2003-05-09T04:49:24Z</dcterms:modified>
  <cp:category/>
  <cp:version/>
  <cp:contentType/>
  <cp:contentStatus/>
</cp:coreProperties>
</file>